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drawings/drawing2.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026"/>
  <workbookPr/>
  <bookViews>
    <workbookView xWindow="65416" yWindow="65416" windowWidth="20730" windowHeight="11160" activeTab="4"/>
  </bookViews>
  <sheets>
    <sheet name="EESU datos" sheetId="15" r:id="rId1"/>
    <sheet name="Gráficas EESU" sheetId="16" r:id="rId2"/>
    <sheet name="Vaciado de datos" sheetId="19" r:id="rId3"/>
    <sheet name="Indicadores Generales" sheetId="25" r:id="rId4"/>
    <sheet name="Graficas Indicadores" sheetId="21" r:id="rId5"/>
    <sheet name="Quejas" sheetId="23" r:id="rId6"/>
    <sheet name="Fórmula" sheetId="20" state="hidden" r:id="rId7"/>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<sst xmlns="http://schemas.openxmlformats.org/spreadsheetml/2006/main" count="310" uniqueCount="229">
  <si>
    <t>Total</t>
  </si>
  <si>
    <t>MEDIA</t>
  </si>
  <si>
    <t>Tamaño de la población</t>
  </si>
  <si>
    <t>El centro de información dispone de los libros de las materias que necesito</t>
  </si>
  <si>
    <t>El catálogo en línea es fácil de usar para encontrar los libros que necesito</t>
  </si>
  <si>
    <t>Localizar un libro en las estanterías es fácil</t>
  </si>
  <si>
    <t>En el centro de información dispongo de computadoras actuales y adecuadas para trabajar</t>
  </si>
  <si>
    <t>Los recursos electrónicos suscritos por el centro de información (bases de datos, libros electrónicos...) me resultan eficaces para mis necesidades</t>
  </si>
  <si>
    <t>Es ágil el proceso de préstamo de libros u otros materiales a domicilio</t>
  </si>
  <si>
    <t>El tiempo que puedo tener un libro en préstamo a domicilio es suficiente</t>
  </si>
  <si>
    <t>El número de libros que puedo tener al mismo tiempo en préstamo a domicilio se adecua a mis necesidades</t>
  </si>
  <si>
    <t>Las personas que atienden al público resuelven de forma eficaz las consultas que les planteo</t>
  </si>
  <si>
    <t>El trato del personal que me atiende es amable y cordial</t>
  </si>
  <si>
    <t>Los medios y recursos para presentar quejas (buzón, formularios) son adecuados</t>
  </si>
  <si>
    <t>Las condiciones ambientales (iluminación, temperatura...) de las salas de lectura son las adecuadas</t>
  </si>
  <si>
    <t>Las condiciones de trabajo (silencio, orden...) en las salas de lectura son las adecuadas</t>
  </si>
  <si>
    <t>El número de lugares de lectura es suficiente</t>
  </si>
  <si>
    <t>El horario habitual de apertura y cierre del centro de información se adecua a mis necesidades</t>
  </si>
  <si>
    <t>Mi valoración global del centro de información es</t>
  </si>
  <si>
    <t xml:space="preserve">Centro de Información: </t>
  </si>
  <si>
    <t>Número de encuestas a aplicar</t>
  </si>
  <si>
    <t>Estudiate</t>
  </si>
  <si>
    <t>Docente</t>
  </si>
  <si>
    <t>Investigador</t>
  </si>
  <si>
    <t>Otro</t>
  </si>
  <si>
    <t>Femenino</t>
  </si>
  <si>
    <t>Masculino</t>
  </si>
  <si>
    <t>ITEM</t>
  </si>
  <si>
    <t>AFIRMACIONES</t>
  </si>
  <si>
    <t>Número de usuarios reales</t>
  </si>
  <si>
    <t>Número de usuarios potenciales</t>
  </si>
  <si>
    <t>No contesto</t>
  </si>
  <si>
    <t>Número de usuarios préstamos de computadoras</t>
  </si>
  <si>
    <t>Número de usuarios préstamos de lockers y/o casilleros</t>
  </si>
  <si>
    <t xml:space="preserve">Días habiles </t>
  </si>
  <si>
    <t>Número total de espacios para computadoras</t>
  </si>
  <si>
    <t>Número total de espacios para lockers y/o casilleros</t>
  </si>
  <si>
    <t>Número de usuarios de préstamos a domicilio</t>
  </si>
  <si>
    <t>Número de usuarios de préstamos en sala</t>
  </si>
  <si>
    <t>Número de usuarios de préstamos para fotocopiado</t>
  </si>
  <si>
    <t>ENERO</t>
  </si>
  <si>
    <t>FEBRERO</t>
  </si>
  <si>
    <t>MARZO</t>
  </si>
  <si>
    <t>ABRIL</t>
  </si>
  <si>
    <t>MAYO</t>
  </si>
  <si>
    <t>JUNIO</t>
  </si>
  <si>
    <t>JULIO</t>
  </si>
  <si>
    <t>AGOSTO</t>
  </si>
  <si>
    <t>SEPTIEMBRE</t>
  </si>
  <si>
    <t>OCTUBRE</t>
  </si>
  <si>
    <t>NOVIEMBRE</t>
  </si>
  <si>
    <t>DICIEMBRE</t>
  </si>
  <si>
    <t>OBTENER DE:</t>
  </si>
  <si>
    <t>Registro Automatizado de Usuarios/Registro de Ingreso de Usuarios</t>
  </si>
  <si>
    <t>Número de usuarios préstamos de cubículos</t>
  </si>
  <si>
    <t>Registro Automatizado de Usuarios/Registro de Ingreso de Usuarios/Sala de cómputo</t>
  </si>
  <si>
    <t>Conteo físico</t>
  </si>
  <si>
    <t>Alumnos inscritos en el semestre o año en curso (control escolar)</t>
  </si>
  <si>
    <t>CLAVE DEL INDICADOR</t>
  </si>
  <si>
    <t>Último inventario físico/Reporte de koha</t>
  </si>
  <si>
    <t>PPS04</t>
  </si>
  <si>
    <t>PPS05</t>
  </si>
  <si>
    <t>PONDERACIÓN</t>
  </si>
  <si>
    <t>MINIMO ACEPTABLE</t>
  </si>
  <si>
    <t>Fórmula:</t>
  </si>
  <si>
    <t>En donde:</t>
  </si>
  <si>
    <t>N=</t>
  </si>
  <si>
    <t>tamaño de la población</t>
  </si>
  <si>
    <r>
      <t>Z</t>
    </r>
    <r>
      <rPr>
        <sz val="11"/>
        <color theme="1"/>
        <rFont val="Calibri"/>
        <family val="2"/>
      </rPr>
      <t>²</t>
    </r>
    <r>
      <rPr>
        <sz val="11"/>
        <color theme="1"/>
        <rFont val="Calibri"/>
        <family val="2"/>
        <scheme val="minor"/>
      </rPr>
      <t>=</t>
    </r>
  </si>
  <si>
    <t>nivel de confianza</t>
  </si>
  <si>
    <t>p=</t>
  </si>
  <si>
    <t>probabilidad de éxito</t>
  </si>
  <si>
    <t>q=</t>
  </si>
  <si>
    <t>probabiliad de fracaso</t>
  </si>
  <si>
    <r>
      <t>d</t>
    </r>
    <r>
      <rPr>
        <sz val="11"/>
        <color theme="1"/>
        <rFont val="Calibri"/>
        <family val="2"/>
      </rPr>
      <t>²</t>
    </r>
    <r>
      <rPr>
        <sz val="11"/>
        <color theme="1"/>
        <rFont val="Calibri"/>
        <family val="2"/>
        <scheme val="minor"/>
      </rPr>
      <t>=</t>
    </r>
  </si>
  <si>
    <t>precisión</t>
  </si>
  <si>
    <t>variable</t>
  </si>
  <si>
    <t>porcentaje</t>
  </si>
  <si>
    <t>índice</t>
  </si>
  <si>
    <t>símbolo</t>
  </si>
  <si>
    <t>valor</t>
  </si>
  <si>
    <t>Nivel de confianza</t>
  </si>
  <si>
    <r>
      <t>Z</t>
    </r>
    <r>
      <rPr>
        <vertAlign val="superscript"/>
        <sz val="11"/>
        <color theme="1"/>
        <rFont val="Calibri"/>
        <family val="2"/>
        <scheme val="minor"/>
      </rPr>
      <t>2</t>
    </r>
  </si>
  <si>
    <t>Error máximo</t>
  </si>
  <si>
    <r>
      <t>d</t>
    </r>
    <r>
      <rPr>
        <vertAlign val="superscript"/>
        <sz val="11"/>
        <color theme="1"/>
        <rFont val="Calibri"/>
        <family val="2"/>
        <scheme val="minor"/>
      </rPr>
      <t>2</t>
    </r>
  </si>
  <si>
    <t>Probabilidad de éxito</t>
  </si>
  <si>
    <t>p</t>
  </si>
  <si>
    <t>Probabilidad de fracaso</t>
  </si>
  <si>
    <t>q</t>
  </si>
  <si>
    <t>N</t>
  </si>
  <si>
    <t>Sustituyendo los valores de la tabla anterior en la fórmula:</t>
  </si>
  <si>
    <t>n=</t>
  </si>
  <si>
    <t>=</t>
  </si>
  <si>
    <t>Muestra a aplicar</t>
  </si>
  <si>
    <t xml:space="preserve">CÁLCULO DE LA MUESTRA </t>
  </si>
  <si>
    <r>
      <t xml:space="preserve">Tipo de usuario                                          </t>
    </r>
    <r>
      <rPr>
        <sz val="11"/>
        <color rgb="FF92D050"/>
        <rFont val="Calibri"/>
        <family val="2"/>
        <scheme val="minor"/>
      </rPr>
      <t xml:space="preserve"> </t>
    </r>
    <r>
      <rPr>
        <sz val="11"/>
        <color rgb="FF00B0F0"/>
        <rFont val="Calibri"/>
        <family val="2"/>
        <scheme val="minor"/>
      </rPr>
      <t xml:space="preserve"> </t>
    </r>
    <r>
      <rPr>
        <sz val="8"/>
        <color rgb="FF00B0F0"/>
        <rFont val="Calibri"/>
        <family val="2"/>
        <scheme val="minor"/>
      </rPr>
      <t>(en porcentaje)</t>
    </r>
  </si>
  <si>
    <t>Anóta en esta fila el resultado del análisis del archivo SSPS</t>
  </si>
  <si>
    <t>Anóta en esta celda el tamaño de la población para la encuesta</t>
  </si>
  <si>
    <t>Anóta en este recuadro los datos que te piden, del archivo SSPS en número general (la fórmula los conviente automaticamente en porcentaje)</t>
  </si>
  <si>
    <t>Sumatoria del número de volúmenes adquiridos durante el año</t>
  </si>
  <si>
    <t>Registro de Ingreso de colecciones</t>
  </si>
  <si>
    <t>NÚMEROS</t>
  </si>
  <si>
    <t>Registro Automatizado de Usuarios/Registro de Ingreso de Usuarios/Préstamo de lockers o casilleros</t>
  </si>
  <si>
    <t>ANUAL</t>
  </si>
  <si>
    <t>Número total sillas disponibles para sentarse en los cubículos de estudio</t>
  </si>
  <si>
    <t>Anóta los datos que se te piden</t>
  </si>
  <si>
    <t>Porcentaje del préstamo por usuario a domicilio</t>
  </si>
  <si>
    <t>Porcentaje del préstamo por usuario a fotocopiado</t>
  </si>
  <si>
    <t>Porcentaje del préstamo por usuario en sala</t>
  </si>
  <si>
    <t>DATOS MENSUALES 2019</t>
  </si>
  <si>
    <t>DATOS ANUALES 2019</t>
  </si>
  <si>
    <t>Grado de Satisfacción de los Usuarios</t>
  </si>
  <si>
    <r>
      <rPr>
        <b/>
        <sz val="12"/>
        <color theme="1"/>
        <rFont val="Calibri"/>
        <family val="2"/>
        <scheme val="minor"/>
      </rPr>
      <t>Instrucción:</t>
    </r>
    <r>
      <rPr>
        <sz val="12"/>
        <color theme="1"/>
        <rFont val="Calibri"/>
        <family val="2"/>
        <scheme val="minor"/>
      </rPr>
      <t xml:space="preserve"> Las siguientes gráficas son el resultado de lo que llenaste en la pestaña INDICADORES, dichas gráficas deberán ser parte de tu revisión por la dirección, una sugenrencia de presentación es en power point.</t>
    </r>
  </si>
  <si>
    <r>
      <rPr>
        <b/>
        <sz val="12"/>
        <color theme="1"/>
        <rFont val="Calibri"/>
        <family val="2"/>
        <scheme val="minor"/>
      </rPr>
      <t>Instrucción:</t>
    </r>
    <r>
      <rPr>
        <sz val="12"/>
        <color theme="1"/>
        <rFont val="Calibri"/>
        <family val="2"/>
        <scheme val="minor"/>
      </rPr>
      <t xml:space="preserve"> Las siguientes gráficas son el resultado de lo que llenaste en la pestaña ESU, dichas gráficas deberán ser parte de tu revisión por la dirección, una sugenrencia de presentación es en power point.</t>
    </r>
  </si>
  <si>
    <t>PGC04</t>
  </si>
  <si>
    <t>Número de volúmenes de préstamo a domicilio</t>
  </si>
  <si>
    <t>KOHA/ Papeleta de Préstamo    *préstamos+renovaciones</t>
  </si>
  <si>
    <t xml:space="preserve">Número total de volúmenes </t>
  </si>
  <si>
    <t>PPS01 Y PGC01</t>
  </si>
  <si>
    <t>PGC05</t>
  </si>
  <si>
    <t>Porcentaje de pertinencia de la colección</t>
  </si>
  <si>
    <t>No.</t>
  </si>
  <si>
    <t>Proceso</t>
  </si>
  <si>
    <t xml:space="preserve">ABRIL </t>
  </si>
  <si>
    <t xml:space="preserve">MAYO </t>
  </si>
  <si>
    <t xml:space="preserve">JULIO </t>
  </si>
  <si>
    <t xml:space="preserve">AGOSTO </t>
  </si>
  <si>
    <t xml:space="preserve">SEPTIEMBRE </t>
  </si>
  <si>
    <t xml:space="preserve">OCTUBRE </t>
  </si>
  <si>
    <t xml:space="preserve">NOVIEMBRE </t>
  </si>
  <si>
    <t>Gestión de Colecciones</t>
  </si>
  <si>
    <t>Prestación de Servicios</t>
  </si>
  <si>
    <t>Número de quejas por mes</t>
  </si>
  <si>
    <t>Otros</t>
  </si>
  <si>
    <t>Anota aquí el número de quejas por mes</t>
  </si>
  <si>
    <t>Sumatoria del préstamo a domicilio por usuario</t>
  </si>
  <si>
    <t>mensual</t>
  </si>
  <si>
    <t>INDICADOR</t>
  </si>
  <si>
    <t>FRECUENCIA</t>
  </si>
  <si>
    <t>TOTAL</t>
  </si>
  <si>
    <t>Sumatoria del préstamo a fotocopiado por usuario</t>
  </si>
  <si>
    <t>PROMEDIO ANUAL</t>
  </si>
  <si>
    <r>
      <rPr>
        <b/>
        <sz val="12"/>
        <color theme="1"/>
        <rFont val="Calibri"/>
        <family val="2"/>
        <scheme val="minor"/>
      </rPr>
      <t>Instrucción:</t>
    </r>
    <r>
      <rPr>
        <sz val="12"/>
        <color theme="1"/>
        <rFont val="Calibri"/>
        <family val="2"/>
        <scheme val="minor"/>
      </rPr>
      <t xml:space="preserve"> El siguiente recuadro muestra los resultados de los indicadores por medio de la </t>
    </r>
    <r>
      <rPr>
        <i/>
        <sz val="12"/>
        <color theme="1"/>
        <rFont val="Calibri"/>
        <family val="2"/>
        <scheme val="minor"/>
      </rPr>
      <t>automatización de las fórmulas</t>
    </r>
    <r>
      <rPr>
        <sz val="12"/>
        <color theme="1"/>
        <rFont val="Calibri"/>
        <family val="2"/>
        <scheme val="minor"/>
      </rPr>
      <t xml:space="preserve">, por favor </t>
    </r>
    <r>
      <rPr>
        <b/>
        <sz val="12"/>
        <color rgb="FFFF0000"/>
        <rFont val="Calibri"/>
        <family val="2"/>
        <scheme val="minor"/>
      </rPr>
      <t>NO LAS MODIFIQUES</t>
    </r>
    <r>
      <rPr>
        <sz val="12"/>
        <color theme="1"/>
        <rFont val="Calibri"/>
        <family val="2"/>
        <scheme val="minor"/>
      </rPr>
      <t>, en la siguiente pestaña se muestran las gráficas de manera automatizada.</t>
    </r>
  </si>
  <si>
    <t>VACIADO DE DATOS</t>
  </si>
  <si>
    <t>Registro Automatizado de Usuarios/PSPPRegistro de Ingreso de Usuarios</t>
  </si>
  <si>
    <t>Koha/PSPPPapeleta de Préstamo</t>
  </si>
  <si>
    <t>Registro Automatizado de Usuarios/PSPPPapeleta de Préstamo/Bitácora de fotocopiado</t>
  </si>
  <si>
    <t>Préstamo a domicilio</t>
  </si>
  <si>
    <t>Préstamo para fotocopiado</t>
  </si>
  <si>
    <t>Préstamo en sala</t>
  </si>
  <si>
    <t>Préstamo en reserva</t>
  </si>
  <si>
    <t>Cubículos de estudio y/o lectura</t>
  </si>
  <si>
    <t>Sala de computadoras</t>
  </si>
  <si>
    <t>Formación de usuarios</t>
  </si>
  <si>
    <t>Emisión de boletines de adquisiciones</t>
  </si>
  <si>
    <t>Préstamo de lockers y/o casilleros</t>
  </si>
  <si>
    <t>Fotocopiado</t>
  </si>
  <si>
    <t>Consulta de catálogos en línea</t>
  </si>
  <si>
    <t>Impresiones</t>
  </si>
  <si>
    <t xml:space="preserve">Scanner y/o digitalización </t>
  </si>
  <si>
    <t>Sala para personas con limitaciones motrices</t>
  </si>
  <si>
    <t>Sala de lectura</t>
  </si>
  <si>
    <t>Sumatoria del préstamo en sala por usuario</t>
  </si>
  <si>
    <t>Número total de espacios para cubículos</t>
  </si>
  <si>
    <t>Días hábiles</t>
  </si>
  <si>
    <t>Sumatoria del número de usuarios de préstamos de cubículos</t>
  </si>
  <si>
    <t>Sumatoria del número de usuarios de préstamos de computadoras</t>
  </si>
  <si>
    <t>Sumatoria del número de usuarios de préstamos de lockers y/o casilleros</t>
  </si>
  <si>
    <t>Registro Automatizado de UsuariosPSPP/Papeleta de Préstamo/Registro de Ingreso de Usuarios</t>
  </si>
  <si>
    <t>Registro de disponibilidad del servicio</t>
  </si>
  <si>
    <r>
      <rPr>
        <b/>
        <sz val="12"/>
        <color theme="1"/>
        <rFont val="Calibri"/>
        <family val="2"/>
        <scheme val="minor"/>
      </rPr>
      <t>Instrucción:</t>
    </r>
    <r>
      <rPr>
        <sz val="12"/>
        <color theme="1"/>
        <rFont val="Calibri"/>
        <family val="2"/>
        <scheme val="minor"/>
      </rPr>
      <t xml:space="preserve"> Mes con mes el Coordinador del Centro de Información o quien este designe deberá recabar los datos que le solicita el siguiente recuadro:</t>
    </r>
  </si>
  <si>
    <t>Porcentaje de usuarios atendidos sobre capacidad de préstamo de cubículos</t>
  </si>
  <si>
    <t>Porcentaje de usuarios atendidos sobre capacidad de préstamo de computadoras</t>
  </si>
  <si>
    <t>Porcentaje de usuarios atendidos sobre capacidad de préstamo de lockers y/o casilleros</t>
  </si>
  <si>
    <t>PPS03</t>
  </si>
  <si>
    <t>Promedio de usuarios de préstamos a domicilio</t>
  </si>
  <si>
    <t>Promedio de usuarios de préstamos en sala</t>
  </si>
  <si>
    <t>Promedio de usuarios de préstamos para fotocopiado</t>
  </si>
  <si>
    <t>Promedio de usuarios préstamos de cubículos</t>
  </si>
  <si>
    <t>Promedio de usuarios préstamos de computadoras</t>
  </si>
  <si>
    <t>Promedio de usuarios préstamos de lockers y/o casilleros</t>
  </si>
  <si>
    <t>Porcentaje de usuarios afiliados a koha por usuario potencial</t>
  </si>
  <si>
    <t>Número de usuarios estudiantes activos en koha</t>
  </si>
  <si>
    <t>RESULTADOS</t>
  </si>
  <si>
    <t>Porcentaje de incremento de la colección</t>
  </si>
  <si>
    <t>Porcentaje del préstamo a domicilio por volúmen</t>
  </si>
  <si>
    <t>SUBINDICADOR</t>
  </si>
  <si>
    <t xml:space="preserve">PORCENTAJE DE DISPONIBILIDAD DE LOS SERVICIOS                                                                                               </t>
  </si>
  <si>
    <t>PPS06</t>
  </si>
  <si>
    <t>Número de días laborados por mes                                                      Número de servicios (15) en cuarentena por mes                                                                                    Número de servicios (15) parcialmente disponible por mes</t>
  </si>
  <si>
    <t xml:space="preserve">PORCENTAJE DE DISPONIBILIDAD DE LAS COLECCIONES                                                                                        </t>
  </si>
  <si>
    <t>N/A</t>
  </si>
  <si>
    <t>PGC02</t>
  </si>
  <si>
    <t>PORCENTAJE DEL PRÉSTAMO POR USUARIO A DOMICILIO / FOTOCOPIADO / EN SALA</t>
  </si>
  <si>
    <t>PORCENTAJE DE USUARIOS ATENDIDOS SOBRE CAPACIDAD DE CUBÍCULOS, COMPUTADORAS Y LOCKERS</t>
  </si>
  <si>
    <t>RESULTADO</t>
  </si>
  <si>
    <t>MOVIMIENTO DE LA CUARENTENA</t>
  </si>
  <si>
    <t>PROCESO DE ENCUADERNACIÓN</t>
  </si>
  <si>
    <t>PGC03</t>
  </si>
  <si>
    <t>PROCESO DE ORGANIZACIÓN DOCUMENTAL</t>
  </si>
  <si>
    <t>DESCARTE</t>
  </si>
  <si>
    <t>Ver resultados y gráficas en registro Disponibilidad del Servicio</t>
  </si>
  <si>
    <t>Promedio de volúmenes por títulos</t>
  </si>
  <si>
    <t>Número total de títulos</t>
  </si>
  <si>
    <t>Koha</t>
  </si>
  <si>
    <t>PGC06</t>
  </si>
  <si>
    <t>Sumatoria de volúmenes en proceso de encuadernación</t>
  </si>
  <si>
    <t>Sumatoria de volúmenes de descarte</t>
  </si>
  <si>
    <t>PGC07</t>
  </si>
  <si>
    <t>Total de volúmenes por alumno</t>
  </si>
  <si>
    <t>PGC08</t>
  </si>
  <si>
    <t>DATOS DE LA FÓRMULA*</t>
  </si>
  <si>
    <t>*Se muestra únicamente los datos de la fórmula más representativos del indicador para conocer la información completa deberá remitirse al procedimiento de prestación de servicio o gestión de colecciones respectivamente.</t>
  </si>
  <si>
    <t>Sumatoria de volúmenes</t>
  </si>
  <si>
    <t>Usuarios potenciales</t>
  </si>
  <si>
    <t>Sumatoria de títulos</t>
  </si>
  <si>
    <t>Sumatoria de títulos pertinentes</t>
  </si>
  <si>
    <t>Sumatoria de títulos requeridos en los planes de estudio</t>
  </si>
  <si>
    <t xml:space="preserve">Número de total de volúmenes </t>
  </si>
  <si>
    <t>Porcentaje de pertinencia de las colecciones</t>
  </si>
  <si>
    <t>Listado de bibliografía de los programas de estudio</t>
  </si>
  <si>
    <t>Sumatoria de los servicios                                                    Número de meses</t>
  </si>
  <si>
    <t>Promedio de usuarios por servicio*</t>
  </si>
  <si>
    <t>Número de usuarios estudiantes activos en koha/ Número de usuarios potenciales</t>
  </si>
  <si>
    <t>Número de préstamos a domicilio por volúmen</t>
  </si>
  <si>
    <t>No aplica gráfica, formato libre de presentación</t>
  </si>
  <si>
    <t>PPS02</t>
  </si>
  <si>
    <r>
      <rPr>
        <b/>
        <sz val="12"/>
        <color theme="1"/>
        <rFont val="Calibri"/>
        <family val="2"/>
        <scheme val="minor"/>
      </rPr>
      <t>INSTRUCCIÓN:</t>
    </r>
    <r>
      <rPr>
        <sz val="12"/>
        <color theme="1"/>
        <rFont val="Calibri"/>
        <family val="2"/>
        <scheme val="minor"/>
      </rPr>
      <t xml:space="preserve"> Obtenen el número de encuestas a aplicar en tu medición y vacía los resultados obtenidos de esta.</t>
    </r>
  </si>
  <si>
    <r>
      <t xml:space="preserve">Género                                                               </t>
    </r>
    <r>
      <rPr>
        <sz val="9"/>
        <color rgb="FF00B0F0"/>
        <rFont val="Calibri"/>
        <family val="2"/>
        <scheme val="minor"/>
      </rPr>
      <t xml:space="preserve"> (en porcentaje)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</si>
</sst>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0_-;\-* #,##0.0_-;_-* &quot;-&quot;?_-;_-@_-"/>
    <numFmt numFmtId="177" formatCode="#,##0"/>
  </numFmts>
  <fonts count="67">
    <font>
      <sz val="11"/>
      <color theme="1"/>
      <name val="Calibri"/>
      <family val="2"/>
      <scheme val="minor"/>
    </font>
    <font>
      <sz val="10"/>
      <name val="Arial"/>
      <family val="2"/>
    </font>
    <font>
      <b/>
      <sz val="11"/>
      <color theme="0"/>
      <name val="Calibri"/>
      <family val="2"/>
      <scheme val="minor"/>
    </font>
    <font>
      <sz val="12"/>
      <color theme="1"/>
      <name val="Calibri"/>
      <family val="2"/>
      <scheme val="minor"/>
    </font>
    <font>
      <b/>
      <sz val="12"/>
      <color theme="0"/>
      <name val="Calibri"/>
      <family val="2"/>
      <scheme val="minor"/>
    </font>
    <font>
      <sz val="12"/>
      <name val="Calibri"/>
      <family val="2"/>
      <scheme val="minor"/>
    </font>
    <font>
      <sz val="9"/>
      <color theme="1"/>
      <name val="Arial"/>
      <family val="2"/>
    </font>
    <font>
      <b/>
      <sz val="16"/>
      <name val="Calibri"/>
      <family val="2"/>
      <scheme val="minor"/>
    </font>
    <font>
      <sz val="7"/>
      <color rgb="FF92D050"/>
      <name val="Calibri"/>
      <family val="2"/>
      <scheme val="minor"/>
    </font>
    <font>
      <sz val="11"/>
      <color rgb="FF92D050"/>
      <name val="Calibri"/>
      <family val="2"/>
      <scheme val="minor"/>
    </font>
    <font>
      <b/>
      <sz val="9"/>
      <color rgb="FF92D050"/>
      <name val="Arial"/>
      <family val="2"/>
    </font>
    <font>
      <sz val="14"/>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b/>
      <sz val="14"/>
      <color theme="1"/>
      <name val="Calibri"/>
      <family val="2"/>
      <scheme val="minor"/>
    </font>
    <font>
      <sz val="8"/>
      <name val="Calibri"/>
      <family val="2"/>
      <scheme val="minor"/>
    </font>
    <font>
      <sz val="8"/>
      <color theme="1"/>
      <name val="Calibri"/>
      <family val="2"/>
      <scheme val="minor"/>
    </font>
    <font>
      <b/>
      <sz val="10"/>
      <color theme="0"/>
      <name val="Calibri"/>
      <family val="2"/>
      <scheme val="minor"/>
    </font>
    <font>
      <b/>
      <sz val="9"/>
      <color theme="0"/>
      <name val="Calibri"/>
      <family val="2"/>
      <scheme val="minor"/>
    </font>
    <font>
      <sz val="14"/>
      <color theme="0"/>
      <name val="Calibri"/>
      <family val="2"/>
      <scheme val="minor"/>
    </font>
    <font>
      <sz val="14"/>
      <color theme="1"/>
      <name val="Calibri"/>
      <family val="2"/>
      <scheme val="minor"/>
    </font>
    <font>
      <i/>
      <sz val="12"/>
      <name val="Calibri"/>
      <family val="2"/>
      <scheme val="minor"/>
    </font>
    <font>
      <b/>
      <sz val="11"/>
      <name val="Calibri"/>
      <family val="2"/>
      <scheme val="minor"/>
    </font>
    <font>
      <b/>
      <sz val="11"/>
      <color theme="3"/>
      <name val="Calibri"/>
      <family val="2"/>
      <scheme val="minor"/>
    </font>
    <font>
      <sz val="11"/>
      <color rgb="FF3F3F76"/>
      <name val="Calibri"/>
      <family val="2"/>
      <scheme val="minor"/>
    </font>
    <font>
      <b/>
      <sz val="11"/>
      <color theme="1"/>
      <name val="Calibri"/>
      <family val="2"/>
      <scheme val="minor"/>
    </font>
    <font>
      <sz val="11"/>
      <color theme="1"/>
      <name val="Calibri"/>
      <family val="2"/>
    </font>
    <font>
      <vertAlign val="superscript"/>
      <sz val="11"/>
      <color theme="1"/>
      <name val="Calibri"/>
      <family val="2"/>
      <scheme val="minor"/>
    </font>
    <font>
      <b/>
      <sz val="12"/>
      <color rgb="FFFF0000"/>
      <name val="Calibri"/>
      <family val="2"/>
      <scheme val="minor"/>
    </font>
    <font>
      <sz val="11"/>
      <name val="Calibri"/>
      <family val="2"/>
      <scheme val="minor"/>
    </font>
    <font>
      <b/>
      <sz val="11"/>
      <color rgb="FF00B050"/>
      <name val="Calibri"/>
      <family val="2"/>
      <scheme val="minor"/>
    </font>
    <font>
      <sz val="9"/>
      <color rgb="FF006100"/>
      <name val="Calibri"/>
      <family val="2"/>
      <scheme val="minor"/>
    </font>
    <font>
      <sz val="11"/>
      <color rgb="FF00B0F0"/>
      <name val="Calibri"/>
      <family val="2"/>
      <scheme val="minor"/>
    </font>
    <font>
      <sz val="8"/>
      <color rgb="FF00B0F0"/>
      <name val="Calibri"/>
      <family val="2"/>
      <scheme val="minor"/>
    </font>
    <font>
      <sz val="9"/>
      <color rgb="FF00B0F0"/>
      <name val="Calibri"/>
      <family val="2"/>
      <scheme val="minor"/>
    </font>
    <font>
      <sz val="12"/>
      <color theme="0"/>
      <name val="Calibri"/>
      <family val="2"/>
      <scheme val="minor"/>
    </font>
    <font>
      <sz val="6"/>
      <color theme="9"/>
      <name val="Atlanta"/>
      <family val="2"/>
    </font>
    <font>
      <sz val="7"/>
      <color theme="9"/>
      <name val="Atlanta"/>
      <family val="2"/>
    </font>
    <font>
      <sz val="6.5"/>
      <color theme="9"/>
      <name val="Atlanta"/>
      <family val="2"/>
    </font>
    <font>
      <b/>
      <sz val="12"/>
      <color theme="1"/>
      <name val="Calibri"/>
      <family val="2"/>
      <scheme val="minor"/>
    </font>
    <font>
      <sz val="16"/>
      <name val="Calibri"/>
      <family val="2"/>
      <scheme val="minor"/>
    </font>
    <font>
      <i/>
      <sz val="14"/>
      <color rgb="FF7F7F7F"/>
      <name val="Calibri"/>
      <family val="2"/>
      <scheme val="minor"/>
    </font>
    <font>
      <sz val="16"/>
      <color theme="0"/>
      <name val="Calibri"/>
      <family val="2"/>
      <scheme val="minor"/>
    </font>
    <font>
      <sz val="12"/>
      <color rgb="FF9C6500"/>
      <name val="Calibri"/>
      <family val="2"/>
      <scheme val="minor"/>
    </font>
    <font>
      <sz val="10"/>
      <name val="Calibri"/>
      <family val="2"/>
      <scheme val="minor"/>
    </font>
    <font>
      <b/>
      <sz val="12"/>
      <color rgb="FF92D050"/>
      <name val="Calibri"/>
      <family val="2"/>
      <scheme val="minor"/>
    </font>
    <font>
      <i/>
      <sz val="12"/>
      <color theme="1"/>
      <name val="Calibri"/>
      <family val="2"/>
      <scheme val="minor"/>
    </font>
    <font>
      <b/>
      <sz val="8"/>
      <color theme="9"/>
      <name val="Atlanta"/>
      <family val="2"/>
    </font>
    <font>
      <sz val="11"/>
      <color rgb="FFFF0000"/>
      <name val="Calibri"/>
      <family val="2"/>
      <scheme val="minor"/>
    </font>
    <font>
      <sz val="9"/>
      <color theme="1"/>
      <name val="Calibri"/>
      <family val="2"/>
      <scheme val="minor"/>
    </font>
    <font>
      <sz val="11"/>
      <color theme="1"/>
      <name val="Arial"/>
      <family val="2"/>
    </font>
    <font>
      <sz val="11"/>
      <name val="Arial"/>
      <family val="2"/>
    </font>
    <font>
      <sz val="11"/>
      <color rgb="FF9148C8"/>
      <name val="Calibri"/>
      <family val="2"/>
      <scheme val="minor"/>
    </font>
    <font>
      <b/>
      <sz val="11"/>
      <color rgb="FF9148C8"/>
      <name val="Calibri"/>
      <family val="2"/>
      <scheme val="minor"/>
    </font>
    <font>
      <sz val="10.5"/>
      <color theme="1"/>
      <name val="Atlanta"/>
      <family val="2"/>
    </font>
    <font>
      <b/>
      <sz val="12"/>
      <color theme="1"/>
      <name val="Tahoma"/>
      <family val="2"/>
    </font>
    <font>
      <sz val="14"/>
      <color theme="1" tint="0.35"/>
      <name val="Calibri"/>
      <family val="2"/>
    </font>
    <font>
      <sz val="9"/>
      <color theme="1" tint="0.25"/>
      <name val="Calibri"/>
      <family val="2"/>
    </font>
    <font>
      <sz val="9"/>
      <color theme="1" tint="0.35"/>
      <name val="+mn-cs"/>
      <family val="2"/>
    </font>
    <font>
      <sz val="54"/>
      <color theme="4"/>
      <name val="Calibri"/>
      <family val="2"/>
    </font>
    <font>
      <sz val="9"/>
      <color theme="1" tint="0.35"/>
      <name val="Calibri"/>
      <family val="2"/>
    </font>
    <font>
      <sz val="8"/>
      <color theme="1" tint="0.35"/>
      <name val="+mn-cs"/>
      <family val="2"/>
    </font>
    <font>
      <sz val="12"/>
      <color theme="1" tint="0.25"/>
      <name val="Calibri"/>
      <family val="2"/>
    </font>
    <font>
      <sz val="11"/>
      <name val="Calibri"/>
      <family val="2"/>
    </font>
  </fonts>
  <fills count="23">
    <fill>
      <patternFill/>
    </fill>
    <fill>
      <patternFill patternType="gray125"/>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7" tint="0.39998000860214233"/>
        <bgColor indexed="64"/>
      </patternFill>
    </fill>
    <fill>
      <patternFill patternType="solid">
        <fgColor rgb="FFFFCC9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5"/>
        <bgColor indexed="64"/>
      </patternFill>
    </fill>
    <fill>
      <patternFill patternType="solid">
        <fgColor theme="4" tint="-0.4999699890613556"/>
        <bgColor indexed="64"/>
      </patternFill>
    </fill>
    <fill>
      <patternFill patternType="solid">
        <fgColor theme="2"/>
        <bgColor indexed="64"/>
      </patternFill>
    </fill>
    <fill>
      <patternFill patternType="solid">
        <fgColor theme="8" tint="-0.24997000396251678"/>
        <bgColor indexed="64"/>
      </patternFill>
    </fill>
    <fill>
      <patternFill patternType="solid">
        <fgColor theme="8" tint="0.7999799847602844"/>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theme="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color rgb="FFFF0000"/>
      </right>
      <top style="thin"/>
      <bottom style="thin"/>
    </border>
    <border>
      <left style="thin">
        <color rgb="FFFF0000"/>
      </left>
      <right style="thin">
        <color rgb="FFFF0000"/>
      </right>
      <top style="thin">
        <color rgb="FFFF0000"/>
      </top>
      <bottom style="thin">
        <color rgb="FFFF0000"/>
      </bottom>
    </border>
    <border>
      <left/>
      <right/>
      <top/>
      <bottom style="thin"/>
    </border>
    <border>
      <left/>
      <right/>
      <top style="thin"/>
      <bottom/>
    </border>
    <border>
      <left style="thin"/>
      <right/>
      <top/>
      <bottom/>
    </border>
    <border>
      <left style="thin"/>
      <right style="thin"/>
      <top/>
      <bottom style="thin"/>
    </border>
    <border>
      <left style="thin"/>
      <right style="thin"/>
      <top/>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top style="medium"/>
      <bottom/>
    </border>
    <border>
      <left style="thin"/>
      <right/>
      <top/>
      <bottom style="thin"/>
    </border>
    <border>
      <left/>
      <right style="thin"/>
      <top/>
      <bottom style="thin"/>
    </border>
    <border>
      <left/>
      <right style="thin"/>
      <top style="thin"/>
      <bottom style="thin"/>
    </border>
    <border>
      <left style="thin"/>
      <right/>
      <top style="thin"/>
      <bottom/>
    </border>
    <border>
      <left/>
      <right style="thin"/>
      <top style="thin"/>
      <bottom/>
    </border>
    <border>
      <left/>
      <right style="thin"/>
      <top/>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6" fillId="6" borderId="0" applyNumberFormat="0" applyBorder="0" applyAlignment="0" applyProtection="0"/>
    <xf numFmtId="0" fontId="0" fillId="7"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27" fillId="9" borderId="1" applyNumberFormat="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6" fillId="14" borderId="0" applyNumberFormat="0" applyBorder="0" applyAlignment="0" applyProtection="0"/>
  </cellStyleXfs>
  <cellXfs count="312">
    <xf numFmtId="0" fontId="0" fillId="0" borderId="0" xfId="0"/>
    <xf numFmtId="0" fontId="3" fillId="0" borderId="0" xfId="0" applyFont="1"/>
    <xf numFmtId="0" fontId="3" fillId="0" borderId="0" xfId="0" applyFont="1" applyBorder="1"/>
    <xf numFmtId="0" fontId="0" fillId="0" borderId="2" xfId="0" applyBorder="1" applyAlignment="1">
      <alignment horizontal="center"/>
    </xf>
    <xf numFmtId="0" fontId="0" fillId="0" borderId="2" xfId="0" applyBorder="1"/>
    <xf numFmtId="0" fontId="0" fillId="0" borderId="2" xfId="0" applyFont="1" applyBorder="1"/>
    <xf numFmtId="0" fontId="0" fillId="0" borderId="2" xfId="0" applyBorder="1" applyAlignment="1">
      <alignment horizontal="center" vertical="center"/>
    </xf>
    <xf numFmtId="0" fontId="0" fillId="0" borderId="0" xfId="0" applyBorder="1"/>
    <xf numFmtId="0" fontId="0" fillId="0" borderId="0" xfId="0" applyAlignment="1">
      <alignment horizontal="center" vertical="center"/>
    </xf>
    <xf numFmtId="0" fontId="0" fillId="0" borderId="0" xfId="0" applyAlignment="1">
      <alignment horizontal="center"/>
    </xf>
    <xf numFmtId="0" fontId="0" fillId="0" borderId="0" xfId="0" applyFont="1"/>
    <xf numFmtId="0" fontId="4" fillId="15" borderId="3" xfId="0" applyFont="1" applyFill="1" applyBorder="1" applyAlignment="1">
      <alignment horizontal="center" vertical="center"/>
    </xf>
    <xf numFmtId="0" fontId="7" fillId="0" borderId="0" xfId="0" applyFont="1" applyFill="1" applyAlignment="1">
      <alignment horizontal="center"/>
    </xf>
    <xf numFmtId="0" fontId="6" fillId="0" borderId="0" xfId="0" applyFont="1" applyBorder="1" applyAlignment="1">
      <alignment vertical="center" wrapText="1"/>
    </xf>
    <xf numFmtId="0" fontId="0" fillId="16" borderId="0" xfId="0" applyFill="1"/>
    <xf numFmtId="9" fontId="15" fillId="0" borderId="2" xfId="23" applyNumberFormat="1" applyBorder="1" applyAlignment="1">
      <alignment horizontal="center" vertical="center"/>
    </xf>
    <xf numFmtId="0" fontId="0" fillId="0" borderId="0" xfId="0" applyAlignment="1">
      <alignment horizontal="center"/>
    </xf>
    <xf numFmtId="164" fontId="0" fillId="0" borderId="0" xfId="0" applyNumberFormat="1" applyAlignment="1">
      <alignment horizontal="center"/>
    </xf>
    <xf numFmtId="0" fontId="14" fillId="0" borderId="0" xfId="22" applyFill="1" applyBorder="1" applyAlignment="1">
      <alignment vertical="center" wrapText="1"/>
    </xf>
    <xf numFmtId="0" fontId="6" fillId="0" borderId="0" xfId="0" applyFont="1" applyFill="1" applyBorder="1" applyAlignment="1">
      <alignment vertical="center" wrapText="1"/>
    </xf>
    <xf numFmtId="0" fontId="12" fillId="0" borderId="0" xfId="20" applyFill="1" applyBorder="1" applyAlignment="1">
      <alignment vertical="center" wrapText="1"/>
    </xf>
    <xf numFmtId="0" fontId="21" fillId="15" borderId="2" xfId="0" applyFont="1" applyFill="1" applyBorder="1" applyAlignment="1">
      <alignment horizontal="center" vertical="center"/>
    </xf>
    <xf numFmtId="0" fontId="0" fillId="0" borderId="0" xfId="0" applyAlignment="1">
      <alignment horizontal="center"/>
    </xf>
    <xf numFmtId="0" fontId="0" fillId="0" borderId="2" xfId="0" applyFill="1" applyBorder="1" applyAlignment="1">
      <alignment horizontal="center" vertical="center"/>
    </xf>
    <xf numFmtId="0" fontId="0" fillId="0" borderId="2" xfId="0" applyFont="1" applyFill="1" applyBorder="1" applyAlignment="1">
      <alignment horizontal="justify" vertical="center"/>
    </xf>
    <xf numFmtId="0" fontId="15" fillId="0" borderId="2" xfId="23" applyFill="1" applyBorder="1" applyAlignment="1">
      <alignment horizontal="center" vertical="center"/>
    </xf>
    <xf numFmtId="164" fontId="24" fillId="0" borderId="2" xfId="23" applyNumberFormat="1" applyFont="1" applyFill="1" applyBorder="1" applyAlignment="1">
      <alignment horizontal="center" vertical="center"/>
    </xf>
    <xf numFmtId="0" fontId="0" fillId="0" borderId="2" xfId="0" applyFont="1" applyBorder="1" applyAlignment="1">
      <alignment horizontal="center"/>
    </xf>
    <xf numFmtId="0" fontId="0" fillId="0" borderId="0" xfId="0" applyFill="1"/>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9" fontId="0" fillId="0" borderId="2" xfId="28" applyFont="1" applyBorder="1" applyAlignment="1">
      <alignment horizontal="center"/>
    </xf>
    <xf numFmtId="2" fontId="0" fillId="0" borderId="2" xfId="0" applyNumberFormat="1" applyFont="1" applyBorder="1"/>
    <xf numFmtId="0" fontId="0" fillId="0" borderId="0" xfId="0" applyFont="1" applyBorder="1"/>
    <xf numFmtId="9" fontId="0" fillId="0" borderId="2" xfId="0" applyNumberFormat="1" applyFont="1" applyBorder="1" applyAlignment="1">
      <alignment horizontal="center"/>
    </xf>
    <xf numFmtId="1" fontId="0" fillId="0" borderId="0" xfId="0" applyNumberFormat="1"/>
    <xf numFmtId="164" fontId="0" fillId="0" borderId="2" xfId="0" applyNumberFormat="1" applyFont="1" applyBorder="1"/>
    <xf numFmtId="0" fontId="0" fillId="0" borderId="3" xfId="0" applyFont="1" applyBorder="1"/>
    <xf numFmtId="0" fontId="0" fillId="0" borderId="4" xfId="0" applyFont="1" applyBorder="1" applyAlignment="1">
      <alignment horizontal="center"/>
    </xf>
    <xf numFmtId="165" fontId="31" fillId="0" borderId="5" xfId="29" applyNumberFormat="1" applyFont="1" applyBorder="1" applyAlignment="1">
      <alignment/>
    </xf>
    <xf numFmtId="165" fontId="31" fillId="0" borderId="0" xfId="29" applyNumberFormat="1" applyFont="1" applyBorder="1" applyAlignment="1">
      <alignment/>
    </xf>
    <xf numFmtId="1" fontId="0" fillId="0" borderId="0" xfId="0" applyNumberFormat="1" applyFont="1" applyBorder="1"/>
    <xf numFmtId="9" fontId="0" fillId="0" borderId="0" xfId="0" applyNumberFormat="1" applyFont="1" applyBorder="1" applyAlignment="1">
      <alignment horizontal="right"/>
    </xf>
    <xf numFmtId="0" fontId="32" fillId="0" borderId="0" xfId="0" applyFont="1" applyBorder="1" applyAlignment="1">
      <alignment horizontal="center" vertical="center"/>
    </xf>
    <xf numFmtId="165" fontId="32" fillId="0" borderId="0" xfId="29" applyNumberFormat="1" applyFont="1" applyBorder="1" applyAlignment="1">
      <alignment horizontal="center" vertical="center"/>
    </xf>
    <xf numFmtId="164" fontId="32" fillId="0" borderId="0" xfId="0" applyNumberFormat="1" applyFont="1" applyBorder="1" applyAlignment="1">
      <alignment horizontal="center" vertical="center"/>
    </xf>
    <xf numFmtId="0" fontId="32" fillId="0" borderId="6" xfId="0" applyFont="1" applyBorder="1"/>
    <xf numFmtId="0" fontId="32" fillId="0" borderId="7" xfId="0" applyFont="1" applyBorder="1" applyAlignment="1">
      <alignment horizontal="center" vertical="center"/>
    </xf>
    <xf numFmtId="165" fontId="32" fillId="0" borderId="7" xfId="0" applyNumberFormat="1" applyFont="1" applyBorder="1" applyAlignment="1">
      <alignment horizontal="center" vertical="center"/>
    </xf>
    <xf numFmtId="0" fontId="32" fillId="0" borderId="7" xfId="0" applyFont="1" applyBorder="1"/>
    <xf numFmtId="0" fontId="28" fillId="0" borderId="0" xfId="0" applyFont="1"/>
    <xf numFmtId="166" fontId="0" fillId="0" borderId="0" xfId="0" applyNumberFormat="1"/>
    <xf numFmtId="0" fontId="28" fillId="0" borderId="0" xfId="0" applyFont="1" applyAlignment="1">
      <alignment horizontal="center" vertical="center"/>
    </xf>
    <xf numFmtId="4" fontId="0" fillId="0" borderId="0" xfId="0" applyNumberFormat="1"/>
    <xf numFmtId="43" fontId="0" fillId="0" borderId="0" xfId="0" applyNumberFormat="1"/>
    <xf numFmtId="0" fontId="28" fillId="0" borderId="0" xfId="0" applyFont="1" applyAlignment="1">
      <alignment wrapText="1"/>
    </xf>
    <xf numFmtId="0" fontId="28" fillId="0" borderId="0" xfId="0" applyFont="1" applyAlignment="1">
      <alignment horizontal="center" wrapText="1"/>
    </xf>
    <xf numFmtId="0" fontId="28" fillId="0" borderId="0" xfId="0" applyFont="1" applyAlignment="1">
      <alignment horizontal="center"/>
    </xf>
    <xf numFmtId="1" fontId="26" fillId="0" borderId="0" xfId="0" applyNumberFormat="1" applyFont="1"/>
    <xf numFmtId="0" fontId="34" fillId="3" borderId="2" xfId="21" applyFont="1" applyBorder="1" applyAlignment="1">
      <alignment horizontal="center" vertical="center"/>
    </xf>
    <xf numFmtId="0" fontId="8" fillId="0" borderId="8" xfId="0" applyFont="1" applyBorder="1" applyAlignment="1">
      <alignment vertical="center" wrapText="1"/>
    </xf>
    <xf numFmtId="0" fontId="8" fillId="0" borderId="0" xfId="0" applyFont="1" applyBorder="1" applyAlignment="1">
      <alignment vertical="center" wrapText="1"/>
    </xf>
    <xf numFmtId="164" fontId="24" fillId="0" borderId="0" xfId="23" applyNumberFormat="1" applyFont="1" applyFill="1" applyBorder="1" applyAlignment="1">
      <alignment horizontal="center" vertical="center"/>
    </xf>
    <xf numFmtId="0" fontId="0" fillId="0" borderId="2" xfId="0" applyFont="1" applyBorder="1" applyAlignment="1">
      <alignment horizontal="right" vertical="center"/>
    </xf>
    <xf numFmtId="1" fontId="38" fillId="14" borderId="2" xfId="30" applyNumberFormat="1" applyFont="1" applyFill="1" applyBorder="1" applyAlignment="1">
      <alignment horizontal="center" vertical="center"/>
    </xf>
    <xf numFmtId="0" fontId="0" fillId="0" borderId="0" xfId="0" applyFill="1" applyBorder="1" applyAlignment="1">
      <alignment horizontal="center"/>
    </xf>
    <xf numFmtId="0" fontId="14" fillId="0" borderId="0" xfId="22" applyFill="1" applyBorder="1" applyAlignment="1">
      <alignment horizontal="center" vertical="center" wrapText="1"/>
    </xf>
    <xf numFmtId="0" fontId="0" fillId="0" borderId="0" xfId="0" applyFill="1" applyBorder="1"/>
    <xf numFmtId="0" fontId="14" fillId="4" borderId="2" xfId="22" applyBorder="1" applyAlignment="1">
      <alignment horizontal="center" vertical="center" wrapText="1"/>
    </xf>
    <xf numFmtId="0" fontId="10" fillId="0" borderId="0" xfId="0" applyFont="1" applyBorder="1" applyAlignment="1">
      <alignment vertical="center" wrapText="1"/>
    </xf>
    <xf numFmtId="164" fontId="5" fillId="0" borderId="2" xfId="23" applyNumberFormat="1" applyFont="1" applyFill="1" applyBorder="1" applyAlignment="1">
      <alignment horizontal="center" vertical="center"/>
    </xf>
    <xf numFmtId="0" fontId="5" fillId="0" borderId="2" xfId="23" applyFont="1" applyFill="1" applyBorder="1" applyAlignment="1">
      <alignment horizontal="center" vertical="center"/>
    </xf>
    <xf numFmtId="0" fontId="0" fillId="0" borderId="0" xfId="0" applyAlignment="1">
      <alignment horizontal="center" vertical="center"/>
    </xf>
    <xf numFmtId="0" fontId="25" fillId="0" borderId="6" xfId="0" applyFont="1" applyFill="1" applyBorder="1" applyAlignment="1">
      <alignment/>
    </xf>
    <xf numFmtId="0" fontId="39" fillId="0" borderId="0" xfId="0" applyFont="1" applyFill="1" applyBorder="1" applyAlignment="1">
      <alignment wrapText="1"/>
    </xf>
    <xf numFmtId="0" fontId="0" fillId="0" borderId="2" xfId="0" applyBorder="1" applyAlignment="1">
      <alignment vertical="center" wrapText="1"/>
    </xf>
    <xf numFmtId="0" fontId="5" fillId="0" borderId="2" xfId="0" applyFont="1" applyFill="1" applyBorder="1" applyAlignment="1">
      <alignment horizontal="left" vertical="center"/>
    </xf>
    <xf numFmtId="0" fontId="3" fillId="0" borderId="2" xfId="0" applyFont="1" applyFill="1" applyBorder="1" applyAlignment="1">
      <alignment horizontal="left" vertical="center"/>
    </xf>
    <xf numFmtId="0" fontId="18" fillId="0" borderId="2" xfId="0" applyFont="1" applyFill="1" applyBorder="1" applyAlignment="1">
      <alignment vertical="center" wrapText="1"/>
    </xf>
    <xf numFmtId="0" fontId="19" fillId="0" borderId="2" xfId="0" applyFont="1" applyFill="1" applyBorder="1" applyAlignment="1">
      <alignment vertical="center" wrapText="1"/>
    </xf>
    <xf numFmtId="0" fontId="2" fillId="17" borderId="2" xfId="0" applyFont="1" applyFill="1" applyBorder="1" applyAlignment="1">
      <alignment horizontal="center" vertical="center" wrapText="1"/>
    </xf>
    <xf numFmtId="0" fontId="20" fillId="17" borderId="2" xfId="0" applyFont="1" applyFill="1" applyBorder="1" applyAlignment="1">
      <alignment horizontal="center" vertical="center" wrapText="1"/>
    </xf>
    <xf numFmtId="3" fontId="23" fillId="0" borderId="2" xfId="31" applyNumberFormat="1" applyFont="1" applyFill="1" applyBorder="1" applyAlignment="1">
      <alignment horizontal="right" vertical="center"/>
    </xf>
    <xf numFmtId="3" fontId="23" fillId="0" borderId="9" xfId="32" applyNumberFormat="1" applyFont="1" applyFill="1" applyBorder="1" applyAlignment="1">
      <alignment horizontal="right" vertical="center"/>
    </xf>
    <xf numFmtId="3" fontId="23" fillId="0" borderId="9" xfId="33" applyNumberFormat="1" applyFont="1" applyFill="1" applyBorder="1" applyAlignment="1">
      <alignment horizontal="right" vertical="center"/>
    </xf>
    <xf numFmtId="3" fontId="23" fillId="0" borderId="9" xfId="34" applyNumberFormat="1" applyFont="1" applyFill="1" applyBorder="1" applyAlignment="1">
      <alignment horizontal="right" vertical="center"/>
    </xf>
    <xf numFmtId="3" fontId="23" fillId="0" borderId="2" xfId="32" applyNumberFormat="1" applyFont="1" applyFill="1" applyBorder="1" applyAlignment="1">
      <alignment horizontal="right" vertical="center"/>
    </xf>
    <xf numFmtId="3" fontId="23" fillId="0" borderId="2" xfId="33" applyNumberFormat="1" applyFont="1" applyFill="1" applyBorder="1" applyAlignment="1">
      <alignment horizontal="right" vertical="center"/>
    </xf>
    <xf numFmtId="3" fontId="23" fillId="0" borderId="2" xfId="34" applyNumberFormat="1" applyFont="1" applyFill="1" applyBorder="1" applyAlignment="1">
      <alignment horizontal="right" vertical="center"/>
    </xf>
    <xf numFmtId="3" fontId="23" fillId="0" borderId="2" xfId="31" applyNumberFormat="1" applyFont="1" applyFill="1" applyBorder="1" applyAlignment="1">
      <alignment vertical="center"/>
    </xf>
    <xf numFmtId="0" fontId="23" fillId="0" borderId="2" xfId="31" applyFont="1" applyFill="1" applyBorder="1" applyAlignment="1">
      <alignment vertical="center"/>
    </xf>
    <xf numFmtId="3" fontId="23" fillId="0" borderId="3" xfId="32" applyNumberFormat="1" applyFont="1" applyFill="1" applyBorder="1" applyAlignment="1">
      <alignment horizontal="right" vertical="center"/>
    </xf>
    <xf numFmtId="3" fontId="23" fillId="0" borderId="3" xfId="33" applyNumberFormat="1" applyFont="1" applyFill="1" applyBorder="1" applyAlignment="1">
      <alignment horizontal="right" vertical="center"/>
    </xf>
    <xf numFmtId="3" fontId="23" fillId="0" borderId="3" xfId="34" applyNumberFormat="1" applyFont="1" applyFill="1" applyBorder="1" applyAlignment="1">
      <alignment horizontal="right" vertical="center"/>
    </xf>
    <xf numFmtId="0" fontId="0" fillId="18" borderId="2" xfId="0" applyFill="1" applyBorder="1" applyAlignment="1">
      <alignment horizontal="center" vertical="center"/>
    </xf>
    <xf numFmtId="0" fontId="23" fillId="0" borderId="2" xfId="0" applyFont="1" applyBorder="1" applyAlignment="1">
      <alignment horizontal="right" vertical="center"/>
    </xf>
    <xf numFmtId="0" fontId="22" fillId="0" borderId="2" xfId="24" applyFont="1" applyFill="1" applyBorder="1" applyAlignment="1">
      <alignment vertical="center"/>
    </xf>
    <xf numFmtId="0" fontId="22" fillId="0" borderId="0" xfId="24" applyFont="1" applyFill="1" applyBorder="1" applyAlignment="1">
      <alignment vertical="center"/>
    </xf>
    <xf numFmtId="3" fontId="22" fillId="0" borderId="0" xfId="24" applyNumberFormat="1" applyFont="1" applyFill="1" applyBorder="1" applyAlignment="1">
      <alignment horizontal="right" vertical="center"/>
    </xf>
    <xf numFmtId="3" fontId="22" fillId="0" borderId="0" xfId="25" applyNumberFormat="1" applyFont="1" applyFill="1" applyBorder="1" applyAlignment="1">
      <alignment horizontal="right" vertical="center"/>
    </xf>
    <xf numFmtId="3" fontId="23" fillId="0" borderId="0" xfId="26" applyNumberFormat="1" applyFont="1" applyFill="1" applyBorder="1" applyAlignment="1">
      <alignment horizontal="right" vertical="center"/>
    </xf>
    <xf numFmtId="3" fontId="22" fillId="0" borderId="0" xfId="27" applyNumberFormat="1" applyFont="1" applyFill="1" applyBorder="1" applyAlignment="1">
      <alignment horizontal="right" vertical="center"/>
    </xf>
    <xf numFmtId="0" fontId="0" fillId="0" borderId="0" xfId="0" applyAlignment="1">
      <alignment horizontal="center" vertical="center"/>
    </xf>
    <xf numFmtId="9" fontId="15" fillId="0" borderId="0" xfId="23" applyNumberFormat="1" applyBorder="1" applyAlignment="1">
      <alignment horizontal="center" vertical="center"/>
    </xf>
    <xf numFmtId="9" fontId="0" fillId="0" borderId="0" xfId="0" applyNumberFormat="1" applyBorder="1" applyAlignment="1">
      <alignment horizontal="center" vertical="center"/>
    </xf>
    <xf numFmtId="0" fontId="21" fillId="0" borderId="0" xfId="0" applyFont="1" applyFill="1" applyBorder="1" applyAlignment="1">
      <alignment horizontal="center" vertical="center" wrapText="1"/>
    </xf>
    <xf numFmtId="9" fontId="0" fillId="0" borderId="2" xfId="0" applyNumberFormat="1" applyBorder="1" applyAlignment="1">
      <alignment horizontal="center" vertical="center"/>
    </xf>
    <xf numFmtId="0" fontId="46" fillId="4" borderId="2" xfId="22" applyFont="1" applyBorder="1" applyAlignment="1">
      <alignment horizontal="center" vertical="center" wrapText="1"/>
    </xf>
    <xf numFmtId="3" fontId="23" fillId="0" borderId="3" xfId="32" applyNumberFormat="1" applyFont="1" applyFill="1" applyBorder="1" applyAlignment="1">
      <alignment horizontal="right" vertical="center"/>
    </xf>
    <xf numFmtId="3" fontId="23" fillId="0" borderId="3" xfId="33" applyNumberFormat="1" applyFont="1" applyFill="1" applyBorder="1" applyAlignment="1">
      <alignment horizontal="right" vertical="center"/>
    </xf>
    <xf numFmtId="3" fontId="23" fillId="0" borderId="3" xfId="34" applyNumberFormat="1" applyFont="1" applyFill="1" applyBorder="1" applyAlignment="1">
      <alignment horizontal="right" vertical="center"/>
    </xf>
    <xf numFmtId="0" fontId="5" fillId="0" borderId="3" xfId="0" applyFont="1" applyFill="1" applyBorder="1" applyAlignment="1">
      <alignment horizontal="left" vertical="center"/>
    </xf>
    <xf numFmtId="3" fontId="23" fillId="0" borderId="3" xfId="31" applyNumberFormat="1" applyFont="1" applyFill="1" applyBorder="1" applyAlignment="1">
      <alignment vertical="center"/>
    </xf>
    <xf numFmtId="3" fontId="23" fillId="0" borderId="3" xfId="31" applyNumberFormat="1" applyFont="1" applyFill="1" applyBorder="1" applyAlignment="1">
      <alignment horizontal="right" vertical="center"/>
    </xf>
    <xf numFmtId="1" fontId="0" fillId="0" borderId="2" xfId="0" applyNumberFormat="1" applyBorder="1" applyAlignment="1">
      <alignment horizontal="center" vertical="center"/>
    </xf>
    <xf numFmtId="0" fontId="18" fillId="0" borderId="3" xfId="0" applyFont="1" applyFill="1" applyBorder="1" applyAlignment="1">
      <alignment vertical="center" wrapText="1"/>
    </xf>
    <xf numFmtId="0" fontId="0" fillId="0" borderId="0" xfId="0" applyAlignment="1">
      <alignment horizontal="center"/>
    </xf>
    <xf numFmtId="0" fontId="0" fillId="0" borderId="0" xfId="0" applyBorder="1" applyAlignment="1">
      <alignment horizontal="center" vertical="center"/>
    </xf>
    <xf numFmtId="9" fontId="43" fillId="0" borderId="0" xfId="24" applyNumberFormat="1" applyFont="1" applyFill="1" applyBorder="1" applyAlignment="1">
      <alignment horizontal="center" vertical="center"/>
    </xf>
    <xf numFmtId="0" fontId="0" fillId="0" borderId="2" xfId="0" applyFill="1" applyBorder="1" applyAlignment="1">
      <alignment vertical="center" wrapText="1"/>
    </xf>
    <xf numFmtId="0" fontId="0" fillId="0" borderId="2" xfId="0" applyFont="1" applyFill="1" applyBorder="1" applyAlignment="1">
      <alignment horizontal="center" vertical="center" wrapText="1"/>
    </xf>
    <xf numFmtId="0" fontId="3" fillId="0" borderId="2" xfId="0" applyFont="1" applyBorder="1"/>
    <xf numFmtId="0" fontId="48" fillId="0" borderId="0" xfId="0" applyFont="1" applyAlignment="1">
      <alignment horizontal="center" wrapText="1"/>
    </xf>
    <xf numFmtId="0" fontId="11" fillId="0" borderId="2" xfId="0" applyFont="1" applyBorder="1" applyAlignment="1">
      <alignment horizontal="right" vertical="center"/>
    </xf>
    <xf numFmtId="3" fontId="11" fillId="0" borderId="2" xfId="32" applyNumberFormat="1" applyFont="1" applyFill="1" applyBorder="1" applyAlignment="1">
      <alignment horizontal="right" vertical="center"/>
    </xf>
    <xf numFmtId="3" fontId="11" fillId="0" borderId="2" xfId="31" applyNumberFormat="1" applyFont="1" applyFill="1" applyBorder="1" applyAlignment="1">
      <alignment horizontal="right" vertical="center"/>
    </xf>
    <xf numFmtId="0" fontId="0" fillId="18" borderId="2" xfId="0" applyFill="1" applyBorder="1"/>
    <xf numFmtId="0" fontId="0" fillId="18" borderId="2" xfId="0" applyFill="1" applyBorder="1" applyAlignment="1">
      <alignment horizontal="center"/>
    </xf>
    <xf numFmtId="0" fontId="3" fillId="18" borderId="2" xfId="0" applyFont="1" applyFill="1" applyBorder="1"/>
    <xf numFmtId="3" fontId="23" fillId="0" borderId="10" xfId="34" applyNumberFormat="1" applyFont="1" applyFill="1" applyBorder="1" applyAlignment="1">
      <alignment horizontal="right" vertical="center"/>
    </xf>
    <xf numFmtId="0" fontId="3" fillId="0" borderId="0" xfId="0" applyFont="1" applyFill="1" applyBorder="1" applyAlignment="1">
      <alignment horizontal="left" vertical="center"/>
    </xf>
    <xf numFmtId="0" fontId="50" fillId="19" borderId="0" xfId="0" applyFont="1" applyFill="1" applyBorder="1" applyAlignment="1">
      <alignment horizontal="left" vertical="center" wrapText="1"/>
    </xf>
    <xf numFmtId="0" fontId="0" fillId="20" borderId="2" xfId="0" applyFill="1" applyBorder="1"/>
    <xf numFmtId="0" fontId="3" fillId="0" borderId="0" xfId="0" applyFont="1" applyFill="1" applyBorder="1" applyAlignment="1">
      <alignment horizontal="left" vertical="center" wrapText="1"/>
    </xf>
    <xf numFmtId="0" fontId="0" fillId="10" borderId="2" xfId="0" applyFill="1" applyBorder="1"/>
    <xf numFmtId="0" fontId="0" fillId="10" borderId="2" xfId="0" applyFill="1" applyBorder="1" applyAlignment="1">
      <alignment wrapText="1"/>
    </xf>
    <xf numFmtId="0" fontId="52" fillId="0" borderId="2" xfId="0" applyFont="1" applyBorder="1" applyAlignment="1">
      <alignment vertical="center"/>
    </xf>
    <xf numFmtId="0" fontId="52" fillId="10" borderId="2" xfId="0" applyFont="1" applyFill="1" applyBorder="1" applyAlignment="1">
      <alignment horizontal="left" vertical="center" wrapText="1"/>
    </xf>
    <xf numFmtId="0" fontId="52" fillId="10" borderId="2" xfId="0" applyFont="1" applyFill="1" applyBorder="1" applyAlignment="1">
      <alignment vertical="center"/>
    </xf>
    <xf numFmtId="0" fontId="52" fillId="0" borderId="0" xfId="0" applyFont="1"/>
    <xf numFmtId="0" fontId="52" fillId="0" borderId="2" xfId="0" applyFont="1" applyFill="1" applyBorder="1" applyAlignment="1">
      <alignment vertical="center"/>
    </xf>
    <xf numFmtId="0" fontId="52" fillId="10" borderId="2" xfId="0" applyFont="1" applyFill="1" applyBorder="1"/>
    <xf numFmtId="0" fontId="52" fillId="10" borderId="2" xfId="0" applyFont="1" applyFill="1" applyBorder="1" applyAlignment="1">
      <alignment wrapText="1"/>
    </xf>
    <xf numFmtId="0" fontId="52" fillId="0" borderId="2" xfId="0" applyFont="1" applyBorder="1"/>
    <xf numFmtId="0" fontId="52" fillId="0" borderId="2" xfId="0" applyFont="1" applyBorder="1" applyAlignment="1">
      <alignment wrapText="1"/>
    </xf>
    <xf numFmtId="0" fontId="0" fillId="10" borderId="2" xfId="0" applyFill="1" applyBorder="1" applyAlignment="1">
      <alignment horizontal="center" vertical="center"/>
    </xf>
    <xf numFmtId="0" fontId="18" fillId="0" borderId="3" xfId="0" applyFont="1" applyFill="1" applyBorder="1" applyAlignment="1">
      <alignment vertical="center" wrapText="1"/>
    </xf>
    <xf numFmtId="9" fontId="0" fillId="0" borderId="0" xfId="28" applyFont="1"/>
    <xf numFmtId="2" fontId="0" fillId="0" borderId="0" xfId="28" applyNumberFormat="1" applyFont="1"/>
    <xf numFmtId="2" fontId="0" fillId="0" borderId="0" xfId="0" applyNumberFormat="1"/>
    <xf numFmtId="0" fontId="0" fillId="10" borderId="3" xfId="0" applyFill="1" applyBorder="1" applyAlignment="1">
      <alignment horizontal="center" vertical="center" wrapText="1"/>
    </xf>
    <xf numFmtId="0" fontId="0" fillId="10" borderId="2" xfId="0" applyFont="1" applyFill="1" applyBorder="1" applyAlignment="1">
      <alignment horizontal="center" vertical="center" wrapText="1"/>
    </xf>
    <xf numFmtId="0" fontId="0" fillId="10" borderId="2" xfId="0" applyFill="1" applyBorder="1" applyAlignment="1">
      <alignment vertical="center" wrapText="1"/>
    </xf>
    <xf numFmtId="0" fontId="0" fillId="10" borderId="2" xfId="0" applyFill="1" applyBorder="1" applyAlignment="1">
      <alignment horizontal="center" vertical="center"/>
    </xf>
    <xf numFmtId="0" fontId="0" fillId="10" borderId="2"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xf>
    <xf numFmtId="0" fontId="16" fillId="15" borderId="3" xfId="0" applyFont="1" applyFill="1" applyBorder="1" applyAlignment="1">
      <alignment horizontal="center" vertical="center" wrapText="1"/>
    </xf>
    <xf numFmtId="0" fontId="0" fillId="10" borderId="2" xfId="0" applyFill="1" applyBorder="1" applyAlignment="1">
      <alignment vertical="center"/>
    </xf>
    <xf numFmtId="0" fontId="20" fillId="15" borderId="3"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10" borderId="2" xfId="0" applyFont="1" applyFill="1" applyBorder="1" applyAlignment="1">
      <alignment horizontal="left" vertical="center" wrapText="1"/>
    </xf>
    <xf numFmtId="0" fontId="0" fillId="0" borderId="0" xfId="0" applyFill="1" applyBorder="1" applyAlignment="1">
      <alignment horizontal="center" vertical="center"/>
    </xf>
    <xf numFmtId="0" fontId="0" fillId="10" borderId="2" xfId="0" applyFill="1" applyBorder="1" applyAlignment="1">
      <alignment/>
    </xf>
    <xf numFmtId="0" fontId="2" fillId="0" borderId="0" xfId="0" applyFont="1" applyFill="1" applyBorder="1" applyAlignment="1">
      <alignment vertical="center" wrapText="1"/>
    </xf>
    <xf numFmtId="0" fontId="0" fillId="0" borderId="2" xfId="0" applyFill="1" applyBorder="1" applyAlignment="1">
      <alignment vertical="center"/>
    </xf>
    <xf numFmtId="0" fontId="44" fillId="0" borderId="2" xfId="23" applyFont="1" applyFill="1" applyBorder="1" applyAlignment="1">
      <alignment horizontal="right" vertical="center"/>
    </xf>
    <xf numFmtId="0" fontId="18" fillId="0" borderId="2" xfId="0" applyFont="1" applyFill="1" applyBorder="1" applyAlignment="1">
      <alignment vertical="center"/>
    </xf>
    <xf numFmtId="0" fontId="32" fillId="0" borderId="2" xfId="0" applyFont="1" applyFill="1" applyBorder="1" applyAlignment="1">
      <alignment horizontal="left" vertical="center"/>
    </xf>
    <xf numFmtId="0" fontId="19" fillId="21" borderId="2" xfId="0" applyFont="1" applyFill="1" applyBorder="1" applyAlignment="1">
      <alignment vertical="center" wrapText="1"/>
    </xf>
    <xf numFmtId="0" fontId="44" fillId="10" borderId="2" xfId="23" applyFont="1" applyFill="1" applyBorder="1" applyAlignment="1">
      <alignment horizontal="right" vertical="center"/>
    </xf>
    <xf numFmtId="0" fontId="18" fillId="10" borderId="2" xfId="0" applyFont="1" applyFill="1" applyBorder="1" applyAlignment="1">
      <alignment vertical="center" wrapText="1"/>
    </xf>
    <xf numFmtId="0" fontId="0" fillId="10" borderId="2" xfId="0" applyFont="1" applyFill="1" applyBorder="1" applyAlignment="1">
      <alignment vertical="center"/>
    </xf>
    <xf numFmtId="0" fontId="18" fillId="10" borderId="2" xfId="0" applyFont="1" applyFill="1" applyBorder="1" applyAlignment="1">
      <alignment vertical="center"/>
    </xf>
    <xf numFmtId="3" fontId="23" fillId="0" borderId="2" xfId="0" applyNumberFormat="1" applyFont="1" applyBorder="1" applyAlignment="1">
      <alignment horizontal="center" vertical="center"/>
    </xf>
    <xf numFmtId="3" fontId="23" fillId="10" borderId="2" xfId="0" applyNumberFormat="1" applyFont="1" applyFill="1" applyBorder="1" applyAlignment="1">
      <alignment horizontal="center" vertical="center"/>
    </xf>
    <xf numFmtId="9" fontId="23" fillId="0" borderId="2" xfId="28" applyFont="1" applyFill="1" applyBorder="1" applyAlignment="1">
      <alignment horizontal="center" vertical="center"/>
    </xf>
    <xf numFmtId="0" fontId="53" fillId="0" borderId="2" xfId="0" applyFont="1" applyBorder="1" applyAlignment="1">
      <alignment vertical="center" wrapText="1"/>
    </xf>
    <xf numFmtId="0" fontId="53" fillId="10" borderId="2" xfId="0" applyFont="1" applyFill="1" applyBorder="1" applyAlignment="1">
      <alignment vertical="center"/>
    </xf>
    <xf numFmtId="0" fontId="53" fillId="0" borderId="0" xfId="0" applyFont="1"/>
    <xf numFmtId="0" fontId="0" fillId="0" borderId="0" xfId="0" applyFill="1" applyBorder="1" applyAlignment="1">
      <alignment horizontal="left" vertical="center" wrapText="1"/>
    </xf>
    <xf numFmtId="9" fontId="0" fillId="0" borderId="0" xfId="28" applyFont="1" applyFill="1" applyBorder="1" applyAlignment="1">
      <alignment horizontal="center"/>
    </xf>
    <xf numFmtId="9" fontId="23" fillId="0" borderId="0" xfId="28" applyFont="1" applyFill="1" applyBorder="1" applyAlignment="1">
      <alignment horizontal="center" vertical="center"/>
    </xf>
    <xf numFmtId="0" fontId="53" fillId="0" borderId="2" xfId="0" applyFont="1" applyBorder="1" applyAlignment="1">
      <alignment vertical="center"/>
    </xf>
    <xf numFmtId="0" fontId="53" fillId="0" borderId="2" xfId="0" applyFont="1" applyFill="1" applyBorder="1" applyAlignment="1">
      <alignment vertical="center"/>
    </xf>
    <xf numFmtId="0" fontId="53" fillId="10" borderId="2" xfId="0" applyFont="1" applyFill="1" applyBorder="1" applyAlignment="1">
      <alignment vertical="center" wrapText="1"/>
    </xf>
    <xf numFmtId="0" fontId="20" fillId="17" borderId="2" xfId="0" applyFont="1" applyFill="1" applyBorder="1" applyAlignment="1">
      <alignment vertical="center" wrapText="1"/>
    </xf>
    <xf numFmtId="0" fontId="19" fillId="0" borderId="2" xfId="0" applyFont="1" applyBorder="1" applyAlignment="1">
      <alignment horizontal="left" vertical="center" wrapText="1"/>
    </xf>
    <xf numFmtId="0" fontId="5" fillId="0" borderId="11" xfId="0" applyFont="1" applyFill="1" applyBorder="1" applyAlignment="1">
      <alignment vertical="center" wrapText="1"/>
    </xf>
    <xf numFmtId="0" fontId="5" fillId="10" borderId="11" xfId="0" applyFont="1" applyFill="1" applyBorder="1" applyAlignment="1">
      <alignment vertical="center" wrapText="1"/>
    </xf>
    <xf numFmtId="0" fontId="3" fillId="10" borderId="11" xfId="0" applyFont="1" applyFill="1" applyBorder="1" applyAlignment="1">
      <alignment vertical="center" wrapText="1"/>
    </xf>
    <xf numFmtId="0" fontId="3" fillId="0" borderId="11" xfId="0" applyFont="1" applyFill="1" applyBorder="1" applyAlignment="1">
      <alignment vertical="center" wrapText="1"/>
    </xf>
    <xf numFmtId="0" fontId="53" fillId="0" borderId="2" xfId="0" applyFont="1" applyBorder="1" applyAlignment="1">
      <alignment wrapText="1"/>
    </xf>
    <xf numFmtId="0" fontId="0" fillId="0" borderId="2"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17" fillId="0" borderId="0" xfId="0" applyFont="1" applyAlignment="1">
      <alignment horizontal="right" vertical="center"/>
    </xf>
    <xf numFmtId="3" fontId="44" fillId="0" borderId="2" xfId="23" applyNumberFormat="1" applyFont="1" applyFill="1" applyBorder="1" applyAlignment="1">
      <alignment vertical="center"/>
    </xf>
    <xf numFmtId="3" fontId="44" fillId="10" borderId="2" xfId="23" applyNumberFormat="1" applyFont="1" applyFill="1" applyBorder="1" applyAlignment="1">
      <alignment vertical="center"/>
    </xf>
    <xf numFmtId="9" fontId="44" fillId="0" borderId="2" xfId="23" applyNumberFormat="1" applyFont="1" applyFill="1" applyBorder="1" applyAlignment="1">
      <alignment horizontal="center" vertical="center"/>
    </xf>
    <xf numFmtId="0" fontId="41" fillId="19" borderId="0" xfId="0" applyFont="1" applyFill="1" applyBorder="1" applyAlignment="1">
      <alignment horizontal="left" vertical="center" wrapText="1"/>
    </xf>
    <xf numFmtId="0" fontId="3" fillId="20" borderId="12" xfId="0" applyFont="1" applyFill="1" applyBorder="1" applyAlignment="1">
      <alignment horizontal="left" vertical="center"/>
    </xf>
    <xf numFmtId="0" fontId="3" fillId="20" borderId="13" xfId="0" applyFont="1" applyFill="1" applyBorder="1" applyAlignment="1">
      <alignment horizontal="left" vertical="center"/>
    </xf>
    <xf numFmtId="0" fontId="3" fillId="20" borderId="14"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0" fontId="7" fillId="22" borderId="0" xfId="0" applyFont="1" applyFill="1" applyAlignment="1">
      <alignment horizontal="center"/>
    </xf>
    <xf numFmtId="0" fontId="0" fillId="0" borderId="2" xfId="0" applyFont="1" applyBorder="1" applyAlignment="1">
      <alignment horizontal="center"/>
    </xf>
    <xf numFmtId="0" fontId="40" fillId="19" borderId="0" xfId="0" applyFont="1" applyFill="1" applyBorder="1" applyAlignment="1">
      <alignment horizontal="center" vertical="center" wrapText="1"/>
    </xf>
    <xf numFmtId="0" fontId="21" fillId="15" borderId="2" xfId="0" applyFont="1" applyFill="1" applyBorder="1" applyAlignment="1">
      <alignment horizontal="center" vertical="center" wrapText="1"/>
    </xf>
    <xf numFmtId="0" fontId="4" fillId="15" borderId="2" xfId="0" applyFont="1" applyFill="1" applyBorder="1" applyAlignment="1">
      <alignment horizontal="center" vertical="center"/>
    </xf>
    <xf numFmtId="0" fontId="0" fillId="0" borderId="2" xfId="0" applyFont="1" applyBorder="1" applyAlignment="1">
      <alignment horizontal="right" vertical="center" wrapText="1"/>
    </xf>
    <xf numFmtId="0" fontId="40" fillId="19" borderId="15" xfId="0" applyFont="1" applyFill="1" applyBorder="1" applyAlignment="1">
      <alignment horizontal="center" wrapText="1"/>
    </xf>
    <xf numFmtId="0" fontId="3" fillId="20" borderId="12"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4" xfId="0" applyFont="1" applyFill="1" applyBorder="1" applyAlignment="1">
      <alignment horizontal="center" vertical="center"/>
    </xf>
    <xf numFmtId="0" fontId="3" fillId="16" borderId="12" xfId="0" applyFont="1" applyFill="1" applyBorder="1" applyAlignment="1">
      <alignment horizontal="left" vertical="center"/>
    </xf>
    <xf numFmtId="0" fontId="3" fillId="16" borderId="13" xfId="0" applyFont="1" applyFill="1" applyBorder="1" applyAlignment="1">
      <alignment horizontal="left" vertical="center"/>
    </xf>
    <xf numFmtId="0" fontId="3" fillId="16" borderId="14" xfId="0" applyFont="1" applyFill="1" applyBorder="1" applyAlignment="1">
      <alignment horizontal="left" vertical="center"/>
    </xf>
    <xf numFmtId="0" fontId="45" fillId="14" borderId="0" xfId="35" applyFont="1" applyAlignment="1">
      <alignment horizontal="center" vertical="center"/>
    </xf>
    <xf numFmtId="0" fontId="50" fillId="19" borderId="16" xfId="0" applyFont="1" applyFill="1" applyBorder="1" applyAlignment="1">
      <alignment horizontal="center" vertical="center" wrapText="1"/>
    </xf>
    <xf numFmtId="0" fontId="50" fillId="19" borderId="0" xfId="0" applyFont="1" applyFill="1" applyBorder="1" applyAlignment="1">
      <alignment horizontal="center" vertical="center" wrapText="1"/>
    </xf>
    <xf numFmtId="0" fontId="0" fillId="0" borderId="8" xfId="0" applyBorder="1" applyAlignment="1">
      <alignment horizontal="center" vertical="center" wrapText="1"/>
    </xf>
    <xf numFmtId="0" fontId="0" fillId="10" borderId="2" xfId="0" applyFill="1" applyBorder="1" applyAlignment="1">
      <alignment horizontal="center" vertical="center"/>
    </xf>
    <xf numFmtId="0" fontId="0" fillId="10" borderId="2" xfId="0" applyFill="1" applyBorder="1" applyAlignment="1">
      <alignment horizontal="left" vertical="center" wrapText="1"/>
    </xf>
    <xf numFmtId="1" fontId="23" fillId="10" borderId="2" xfId="0" applyNumberFormat="1" applyFont="1" applyFill="1" applyBorder="1" applyAlignment="1">
      <alignment horizontal="center" vertical="center"/>
    </xf>
    <xf numFmtId="9" fontId="11" fillId="10" borderId="2" xfId="28" applyFont="1" applyFill="1" applyBorder="1" applyAlignment="1">
      <alignment horizontal="center" vertical="center"/>
    </xf>
    <xf numFmtId="0" fontId="0" fillId="0" borderId="2" xfId="0" applyFill="1" applyBorder="1" applyAlignment="1">
      <alignment horizontal="center" vertical="center"/>
    </xf>
    <xf numFmtId="0" fontId="0" fillId="10" borderId="2" xfId="0" applyFill="1" applyBorder="1" applyAlignment="1">
      <alignment horizontal="center" vertical="center" wrapText="1"/>
    </xf>
    <xf numFmtId="0" fontId="0" fillId="10" borderId="2"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20" borderId="3" xfId="0" applyFill="1" applyBorder="1" applyAlignment="1">
      <alignment horizontal="center" vertical="center" wrapText="1"/>
    </xf>
    <xf numFmtId="0" fontId="0" fillId="20" borderId="10" xfId="0" applyFill="1" applyBorder="1" applyAlignment="1">
      <alignment horizontal="center" vertical="center" wrapText="1"/>
    </xf>
    <xf numFmtId="0" fontId="0" fillId="20" borderId="9" xfId="0" applyFill="1" applyBorder="1" applyAlignment="1">
      <alignment horizontal="center"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2" fillId="17" borderId="11" xfId="0" applyFont="1" applyFill="1" applyBorder="1" applyAlignment="1">
      <alignment horizontal="center" vertical="center" wrapText="1"/>
    </xf>
    <xf numFmtId="0" fontId="2" fillId="17" borderId="19" xfId="0" applyFont="1" applyFill="1" applyBorder="1" applyAlignment="1">
      <alignment horizontal="center" vertical="center" wrapText="1"/>
    </xf>
    <xf numFmtId="1" fontId="55" fillId="0" borderId="20" xfId="0" applyNumberFormat="1" applyFont="1" applyBorder="1" applyAlignment="1">
      <alignment horizontal="center" vertical="center" wrapText="1"/>
    </xf>
    <xf numFmtId="1" fontId="55" fillId="0" borderId="21" xfId="0" applyNumberFormat="1" applyFont="1" applyBorder="1" applyAlignment="1">
      <alignment horizontal="center" vertical="center" wrapText="1"/>
    </xf>
    <xf numFmtId="1" fontId="55" fillId="0" borderId="8" xfId="0" applyNumberFormat="1" applyFont="1" applyBorder="1" applyAlignment="1">
      <alignment horizontal="center" vertical="center" wrapText="1"/>
    </xf>
    <xf numFmtId="1" fontId="55" fillId="0" borderId="22" xfId="0" applyNumberFormat="1" applyFont="1" applyBorder="1" applyAlignment="1">
      <alignment horizontal="center" vertical="center" wrapText="1"/>
    </xf>
    <xf numFmtId="1" fontId="55" fillId="0" borderId="17" xfId="0" applyNumberFormat="1" applyFont="1" applyBorder="1" applyAlignment="1">
      <alignment horizontal="center" vertical="center" wrapText="1"/>
    </xf>
    <xf numFmtId="1" fontId="55" fillId="0" borderId="18" xfId="0" applyNumberFormat="1" applyFont="1" applyBorder="1" applyAlignment="1">
      <alignment horizontal="center" vertical="center" wrapText="1"/>
    </xf>
    <xf numFmtId="0" fontId="0" fillId="20" borderId="3" xfId="0" applyFill="1" applyBorder="1" applyAlignment="1">
      <alignment horizontal="center" vertical="center"/>
    </xf>
    <xf numFmtId="0" fontId="0" fillId="20" borderId="10" xfId="0" applyFill="1" applyBorder="1" applyAlignment="1">
      <alignment horizontal="center" vertical="center"/>
    </xf>
    <xf numFmtId="0" fontId="0" fillId="20" borderId="9" xfId="0" applyFill="1" applyBorder="1" applyAlignment="1">
      <alignment horizontal="center" vertical="center"/>
    </xf>
    <xf numFmtId="0" fontId="0" fillId="0" borderId="2" xfId="0" applyFill="1" applyBorder="1" applyAlignment="1">
      <alignment horizontal="left" vertical="center" wrapText="1"/>
    </xf>
    <xf numFmtId="0" fontId="56" fillId="0" borderId="2" xfId="0" applyFont="1" applyBorder="1" applyAlignment="1">
      <alignment horizontal="center" vertical="center" textRotation="90" wrapText="1"/>
    </xf>
    <xf numFmtId="0" fontId="0" fillId="0" borderId="2" xfId="0" applyFont="1" applyFill="1" applyBorder="1" applyAlignment="1">
      <alignment horizontal="center" vertical="center" wrapText="1"/>
    </xf>
    <xf numFmtId="0" fontId="51" fillId="10" borderId="2" xfId="0" applyFont="1" applyFill="1" applyBorder="1" applyAlignment="1">
      <alignment horizontal="left" vertical="center" wrapText="1"/>
    </xf>
    <xf numFmtId="10" fontId="23" fillId="0" borderId="2" xfId="28" applyNumberFormat="1" applyFont="1" applyBorder="1" applyAlignment="1">
      <alignment horizontal="center" vertical="center"/>
    </xf>
    <xf numFmtId="0" fontId="0" fillId="0" borderId="2" xfId="0" applyFill="1" applyBorder="1" applyAlignment="1">
      <alignment horizontal="center" vertical="center" wrapText="1"/>
    </xf>
    <xf numFmtId="0" fontId="23" fillId="0" borderId="2" xfId="0" applyFont="1" applyFill="1" applyBorder="1" applyAlignment="1">
      <alignment horizontal="center" vertical="center"/>
    </xf>
    <xf numFmtId="0" fontId="3" fillId="16" borderId="23" xfId="0" applyFont="1" applyFill="1" applyBorder="1" applyAlignment="1">
      <alignment horizontal="left" vertical="center" wrapText="1"/>
    </xf>
    <xf numFmtId="0" fontId="3" fillId="16" borderId="16" xfId="0" applyFont="1" applyFill="1" applyBorder="1" applyAlignment="1">
      <alignment horizontal="left" vertical="center" wrapText="1"/>
    </xf>
    <xf numFmtId="0" fontId="3" fillId="16" borderId="24" xfId="0" applyFont="1" applyFill="1" applyBorder="1" applyAlignment="1">
      <alignment horizontal="left" vertical="center" wrapText="1"/>
    </xf>
    <xf numFmtId="0" fontId="3" fillId="16" borderId="25" xfId="0" applyFont="1" applyFill="1" applyBorder="1" applyAlignment="1">
      <alignment horizontal="left" vertical="center" wrapText="1"/>
    </xf>
    <xf numFmtId="0" fontId="3" fillId="16" borderId="26" xfId="0" applyFont="1" applyFill="1" applyBorder="1" applyAlignment="1">
      <alignment horizontal="left" vertical="center" wrapText="1"/>
    </xf>
    <xf numFmtId="0" fontId="3" fillId="16" borderId="27" xfId="0" applyFont="1" applyFill="1" applyBorder="1" applyAlignment="1">
      <alignment horizontal="left" vertical="center" wrapText="1"/>
    </xf>
    <xf numFmtId="9" fontId="43" fillId="0" borderId="2" xfId="24" applyNumberFormat="1" applyFont="1" applyFill="1" applyBorder="1" applyAlignment="1">
      <alignment horizontal="center" vertical="center"/>
    </xf>
    <xf numFmtId="9" fontId="43" fillId="10" borderId="3" xfId="24" applyNumberFormat="1" applyFont="1" applyFill="1" applyBorder="1" applyAlignment="1">
      <alignment horizontal="center" vertical="center"/>
    </xf>
    <xf numFmtId="9" fontId="43" fillId="10" borderId="10" xfId="24" applyNumberFormat="1" applyFont="1" applyFill="1" applyBorder="1" applyAlignment="1">
      <alignment horizontal="center" vertical="center"/>
    </xf>
    <xf numFmtId="9" fontId="43" fillId="10" borderId="9" xfId="24" applyNumberFormat="1" applyFont="1" applyFill="1" applyBorder="1" applyAlignment="1">
      <alignment horizontal="center" vertical="center"/>
    </xf>
    <xf numFmtId="9" fontId="43" fillId="10" borderId="2" xfId="24" applyNumberFormat="1" applyFont="1" applyFill="1" applyBorder="1" applyAlignment="1">
      <alignment horizontal="center" vertical="center"/>
    </xf>
    <xf numFmtId="9" fontId="43" fillId="0" borderId="3" xfId="24" applyNumberFormat="1" applyFont="1" applyFill="1" applyBorder="1" applyAlignment="1">
      <alignment horizontal="center" vertical="center"/>
    </xf>
    <xf numFmtId="9" fontId="43" fillId="0" borderId="10" xfId="24" applyNumberFormat="1" applyFont="1" applyFill="1" applyBorder="1" applyAlignment="1">
      <alignment horizontal="center" vertical="center"/>
    </xf>
    <xf numFmtId="9" fontId="43" fillId="0" borderId="9" xfId="24" applyNumberFormat="1" applyFont="1" applyFill="1" applyBorder="1" applyAlignment="1">
      <alignment horizontal="center" vertical="center"/>
    </xf>
    <xf numFmtId="0" fontId="47" fillId="0" borderId="2" xfId="0" applyFont="1" applyFill="1" applyBorder="1" applyAlignment="1">
      <alignment horizontal="center" vertical="center" wrapText="1"/>
    </xf>
    <xf numFmtId="0" fontId="0" fillId="0" borderId="2" xfId="0" applyBorder="1" applyAlignment="1">
      <alignment horizontal="left" vertical="center" wrapText="1"/>
    </xf>
    <xf numFmtId="0" fontId="32" fillId="0" borderId="3"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0" fillId="10" borderId="3" xfId="0" applyFill="1" applyBorder="1" applyAlignment="1">
      <alignment horizontal="center" vertical="center"/>
    </xf>
    <xf numFmtId="0" fontId="0" fillId="10" borderId="9" xfId="0" applyFill="1" applyBorder="1" applyAlignment="1">
      <alignment horizontal="center" vertical="center"/>
    </xf>
    <xf numFmtId="0" fontId="0" fillId="10" borderId="3" xfId="0" applyFill="1" applyBorder="1" applyAlignment="1">
      <alignment horizontal="left" vertical="center" wrapText="1"/>
    </xf>
    <xf numFmtId="0" fontId="0" fillId="10" borderId="9" xfId="0" applyFill="1" applyBorder="1" applyAlignment="1">
      <alignment horizontal="left" vertical="center" wrapText="1"/>
    </xf>
    <xf numFmtId="0" fontId="53" fillId="0" borderId="3" xfId="0" applyFont="1" applyBorder="1" applyAlignment="1">
      <alignment horizontal="left" vertical="center" wrapText="1"/>
    </xf>
    <xf numFmtId="0" fontId="53" fillId="0" borderId="10" xfId="0" applyFont="1" applyBorder="1" applyAlignment="1">
      <alignment horizontal="left" vertical="center" wrapText="1"/>
    </xf>
    <xf numFmtId="0" fontId="53" fillId="0" borderId="9" xfId="0" applyFont="1" applyBorder="1" applyAlignment="1">
      <alignment horizontal="left" vertical="center" wrapText="1"/>
    </xf>
    <xf numFmtId="0" fontId="54" fillId="0" borderId="3" xfId="0" applyFont="1" applyBorder="1" applyAlignment="1">
      <alignment horizontal="left" vertical="center" wrapText="1"/>
    </xf>
    <xf numFmtId="0" fontId="54" fillId="0" borderId="10" xfId="0" applyFont="1" applyBorder="1" applyAlignment="1">
      <alignment horizontal="left" vertical="center" wrapText="1"/>
    </xf>
    <xf numFmtId="0" fontId="54" fillId="0" borderId="9" xfId="0" applyFont="1" applyBorder="1" applyAlignment="1">
      <alignment horizontal="left" vertical="center" wrapText="1"/>
    </xf>
    <xf numFmtId="0" fontId="0" fillId="0" borderId="2" xfId="0" applyBorder="1" applyAlignment="1">
      <alignment horizontal="center" vertical="center"/>
    </xf>
    <xf numFmtId="3" fontId="0" fillId="0" borderId="3" xfId="0" applyNumberFormat="1" applyBorder="1" applyAlignment="1">
      <alignment horizontal="center" vertical="center" wrapText="1"/>
    </xf>
    <xf numFmtId="3" fontId="0" fillId="0" borderId="10" xfId="0" applyNumberFormat="1" applyBorder="1" applyAlignment="1">
      <alignment horizontal="center" vertical="center" wrapText="1"/>
    </xf>
    <xf numFmtId="0" fontId="0" fillId="0" borderId="2" xfId="0" applyBorder="1" applyAlignment="1">
      <alignment horizontal="left" vertical="center"/>
    </xf>
    <xf numFmtId="0" fontId="3" fillId="20" borderId="12" xfId="0" applyFont="1" applyFill="1" applyBorder="1" applyAlignment="1">
      <alignment horizontal="left" vertical="center" wrapText="1"/>
    </xf>
    <xf numFmtId="0" fontId="3" fillId="20" borderId="13" xfId="0" applyFont="1" applyFill="1" applyBorder="1" applyAlignment="1">
      <alignment horizontal="left" vertical="center" wrapText="1"/>
    </xf>
    <xf numFmtId="0" fontId="3" fillId="20" borderId="14" xfId="0" applyFont="1" applyFill="1" applyBorder="1" applyAlignment="1">
      <alignment horizontal="left" vertical="center" wrapText="1"/>
    </xf>
    <xf numFmtId="0" fontId="2" fillId="17" borderId="6"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48" fillId="19" borderId="0" xfId="0" applyFont="1" applyFill="1" applyAlignment="1">
      <alignment horizontal="center" wrapText="1"/>
    </xf>
    <xf numFmtId="0" fontId="28" fillId="0" borderId="0" xfId="0" applyFont="1" applyAlignment="1">
      <alignment horizontal="center" vertical="center"/>
    </xf>
    <xf numFmtId="165" fontId="33" fillId="0" borderId="0" xfId="29" applyNumberFormat="1" applyFont="1" applyAlignment="1">
      <alignment horizontal="center" vertical="center"/>
    </xf>
    <xf numFmtId="0" fontId="0" fillId="0" borderId="0" xfId="0" applyAlignment="1">
      <alignment horizontal="left" vertical="center"/>
    </xf>
    <xf numFmtId="0" fontId="0" fillId="0" borderId="2" xfId="0" applyFont="1" applyBorder="1" applyAlignment="1">
      <alignment horizontal="left"/>
    </xf>
    <xf numFmtId="0" fontId="0" fillId="0" borderId="11" xfId="0" applyFont="1" applyBorder="1" applyAlignment="1">
      <alignment horizontal="left"/>
    </xf>
    <xf numFmtId="0" fontId="0" fillId="0" borderId="15" xfId="0" applyFont="1" applyBorder="1" applyAlignment="1">
      <alignment horizontal="left"/>
    </xf>
    <xf numFmtId="0" fontId="0" fillId="0" borderId="19" xfId="0" applyFont="1" applyBorder="1" applyAlignment="1">
      <alignment horizontal="left"/>
    </xf>
    <xf numFmtId="9" fontId="0" fillId="0" borderId="0" xfId="0" applyNumberFormat="1" applyFont="1" applyBorder="1" applyAlignment="1">
      <alignment horizontal="right"/>
    </xf>
    <xf numFmtId="9" fontId="0" fillId="0" borderId="0" xfId="0" applyNumberFormat="1" applyFont="1" applyBorder="1" applyAlignment="1">
      <alignment horizontal="left"/>
    </xf>
    <xf numFmtId="0" fontId="32"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cellXfs>
  <cellStyles count="22">
    <cellStyle name="Normal" xfId="0"/>
    <cellStyle name="Percent" xfId="15"/>
    <cellStyle name="Currency" xfId="16"/>
    <cellStyle name="Currency [0]" xfId="17"/>
    <cellStyle name="Comma" xfId="18"/>
    <cellStyle name="Comma [0]" xfId="19"/>
    <cellStyle name="Incorrecto" xfId="20"/>
    <cellStyle name="Bueno" xfId="21"/>
    <cellStyle name="Neutral" xfId="22"/>
    <cellStyle name="Texto explicativo" xfId="23"/>
    <cellStyle name="60% - Énfasis1" xfId="24"/>
    <cellStyle name="60% - Énfasis2" xfId="25"/>
    <cellStyle name="40% - Énfasis3" xfId="26"/>
    <cellStyle name="60% - Énfasis4" xfId="27"/>
    <cellStyle name="Porcentaje" xfId="28"/>
    <cellStyle name="Millares" xfId="29"/>
    <cellStyle name="Entrada" xfId="30"/>
    <cellStyle name="20% - Énfasis1" xfId="31"/>
    <cellStyle name="20% - Énfasis2" xfId="32"/>
    <cellStyle name="20% - Énfasis3" xfId="33"/>
    <cellStyle name="20% - Énfasis4" xfId="34"/>
    <cellStyle name="Énfasis2" xfId="35"/>
  </cellStyles>
  <dxfs count="29">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vertical/>
        <horizontal/>
      </border>
    </dxf>
    <dxf>
      <font>
        <b val="0"/>
        <i val="0"/>
        <u val="none"/>
        <strike val="0"/>
        <sz val="14"/>
        <name val="Calibri"/>
        <color theme="1"/>
        <condense val="0"/>
        <extend val="0"/>
      </font>
      <numFmt numFmtId="177" formatCode="#,##0"/>
      <fill>
        <patternFill patternType="none"/>
      </fill>
      <alignment horizontal="right" vertical="center" textRotation="0" wrapText="1" shrinkToFit="1" readingOrder="0"/>
      <border>
        <left style="thin"/>
        <right style="thin"/>
        <top style="thin"/>
        <bottom style="thin"/>
        <vertical/>
        <horizontal/>
      </border>
    </dxf>
    <dxf>
      <font>
        <b val="0"/>
        <i val="0"/>
        <u val="none"/>
        <strike val="0"/>
        <sz val="14"/>
        <name val="Calibri"/>
        <color theme="1"/>
        <condense val="0"/>
        <extend val="0"/>
      </font>
      <numFmt numFmtId="177" formatCode="#,##0"/>
      <fill>
        <patternFill patternType="none"/>
      </fill>
      <alignment horizontal="general" vertical="center" textRotation="0" wrapText="1" shrinkToFit="1" readingOrder="0"/>
      <border>
        <left style="thin"/>
        <right style="thin"/>
        <top style="thin"/>
        <bottom style="thin"/>
        <vertical/>
        <horizontal/>
      </border>
    </dxf>
    <dxf>
      <font>
        <b val="0"/>
        <i val="0"/>
        <u val="none"/>
        <strike val="0"/>
        <sz val="14"/>
        <name val="Calibri"/>
        <color theme="1"/>
        <condense val="0"/>
        <extend val="0"/>
      </font>
      <numFmt numFmtId="177" formatCode="#,##0"/>
      <fill>
        <patternFill patternType="none"/>
      </fill>
      <alignment horizontal="general" vertical="center" textRotation="0" wrapText="1" shrinkToFit="1" readingOrder="0"/>
      <border>
        <left style="thin"/>
        <right style="thin"/>
        <top style="thin"/>
        <bottom style="thin"/>
        <vertical/>
        <horizontal/>
      </border>
    </dxf>
    <dxf>
      <font>
        <b val="0"/>
        <i val="0"/>
        <u val="none"/>
        <strike val="0"/>
        <sz val="8"/>
        <name val="Calibri"/>
        <color auto="1"/>
        <condense val="0"/>
        <extend val="0"/>
      </font>
      <fill>
        <patternFill patternType="none"/>
      </fill>
      <alignment horizontal="general" vertical="center" textRotation="0" wrapText="1" shrinkToFit="1" readingOrder="0"/>
      <border>
        <left style="thin"/>
        <right style="thin"/>
        <top style="thin"/>
        <bottom/>
        <vertical/>
        <horizontal/>
      </border>
    </dxf>
    <dxf>
      <font>
        <b val="0"/>
        <i val="0"/>
        <u val="none"/>
        <strike val="0"/>
        <sz val="12"/>
        <name val="Calibri"/>
        <color auto="1"/>
        <condense val="0"/>
        <extend val="0"/>
      </font>
      <fill>
        <patternFill patternType="none"/>
      </fill>
      <alignment horizontal="left" vertical="center" textRotation="0" wrapText="1" shrinkToFit="1" readingOrder="0"/>
      <border>
        <left style="thin"/>
        <right style="thin"/>
        <top style="thin"/>
        <bottom style="thin"/>
        <vertical/>
        <horizontal/>
      </border>
    </dxf>
    <dxf>
      <alignment horizontal="center" vertical="center" textRotation="0" wrapText="1" shrinkToFit="1" readingOrder="0"/>
      <border>
        <left style="thin"/>
        <right style="thin"/>
        <top style="thin"/>
        <bottom style="thin"/>
        <vertical/>
        <horizontal/>
      </border>
    </dxf>
    <dxf>
      <alignment horizontal="center" vertical="center" textRotation="0" wrapText="1" shrinkToFit="1" readingOrder="0"/>
    </dxf>
    <dxf>
      <border>
        <top style="medium"/>
        <bottom style="thin"/>
      </border>
    </dxf>
    <dxf>
      <font>
        <b val="0"/>
        <i val="0"/>
        <u val="none"/>
        <strike val="0"/>
        <sz val="14"/>
        <name val="Calibri"/>
        <color theme="1"/>
        <condense val="0"/>
        <extend val="0"/>
      </font>
      <fill>
        <patternFill patternType="none"/>
      </fill>
      <alignment horizontal="right" vertical="center" textRotation="0" wrapText="1" shrinkToFit="1" readingOrder="0"/>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Cálculo de la Población</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estFit"/>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'EESU datos'!$H$12:$H$13</c:f>
              <c:strCache/>
            </c:strRef>
          </c:cat>
          <c:val>
            <c:numRef>
              <c:f>'EESU datos'!$I$12:$I$13</c:f>
              <c:numCache/>
            </c:numRef>
          </c:val>
        </c:ser>
      </c:pieChart>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Porcentaje de usuarios atendidos sobre capacidad de préstamo de cubículos</a:t>
            </a:r>
            <a:r>
              <a:rPr lang="en-US" cap="none" sz="1400" b="0" i="0" u="none" baseline="0">
                <a:latin typeface="Calibri"/>
                <a:ea typeface="Calibri"/>
                <a:cs typeface="Calibri"/>
              </a:rPr>
              <a:t> </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Generales'!$G$20:$R$20</c:f>
              <c:numCache/>
            </c:numRef>
          </c:val>
          <c:smooth val="0"/>
        </c:ser>
        <c:ser>
          <c:idx val="1"/>
          <c:order val="1"/>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Generales'!$G$21:$R$21</c:f>
              <c:numCache/>
            </c:numRef>
          </c:val>
          <c:smooth val="0"/>
        </c:ser>
        <c:ser>
          <c:idx val="2"/>
          <c:order val="2"/>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Generales'!$G$22:$R$22</c:f>
              <c:numCache/>
            </c:numRef>
          </c:val>
          <c:smooth val="0"/>
        </c:ser>
        <c:axId val="28980360"/>
        <c:axId val="59496649"/>
      </c:lineChart>
      <c:catAx>
        <c:axId val="2898036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496649"/>
        <c:crosses val="autoZero"/>
        <c:auto val="1"/>
        <c:lblOffset val="100"/>
        <c:noMultiLvlLbl val="0"/>
      </c:catAx>
      <c:valAx>
        <c:axId val="5949664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980360"/>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Porcentaje de usuarios atendidos sobre capacidad de préstamo de computadoras</a:t>
            </a:r>
            <a:r>
              <a:rPr lang="en-US" cap="none" sz="1400" b="0" i="0" u="none" baseline="0">
                <a:latin typeface="Calibri"/>
                <a:ea typeface="Calibri"/>
                <a:cs typeface="Calibri"/>
              </a:rPr>
              <a:t> </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Generales'!$G$23:$R$23</c:f>
              <c:numCache/>
            </c:numRef>
          </c:val>
          <c:smooth val="0"/>
        </c:ser>
        <c:ser>
          <c:idx val="1"/>
          <c:order val="1"/>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Generales'!$G$24:$R$24</c:f>
              <c:numCache/>
            </c:numRef>
          </c:val>
          <c:smooth val="0"/>
        </c:ser>
        <c:ser>
          <c:idx val="2"/>
          <c:order val="2"/>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Generales'!$G$25:$R$25</c:f>
              <c:numCache/>
            </c:numRef>
          </c:val>
          <c:smooth val="0"/>
        </c:ser>
        <c:axId val="65707794"/>
        <c:axId val="54499235"/>
      </c:lineChart>
      <c:catAx>
        <c:axId val="6570779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499235"/>
        <c:crosses val="autoZero"/>
        <c:auto val="1"/>
        <c:lblOffset val="100"/>
        <c:noMultiLvlLbl val="0"/>
      </c:catAx>
      <c:valAx>
        <c:axId val="5449923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70779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Porcentaje de usuarios atendidos sobre capacidad de préstamo de lockers y/o casilleros</a:t>
            </a:r>
            <a:r>
              <a:rPr lang="en-US" cap="none" sz="1400" b="0" i="0" u="none" baseline="0">
                <a:latin typeface="Calibri"/>
                <a:ea typeface="Calibri"/>
                <a:cs typeface="Calibri"/>
              </a:rPr>
              <a:t> </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Generales'!$G$26:$R$26</c:f>
              <c:numCache/>
            </c:numRef>
          </c:val>
          <c:smooth val="0"/>
        </c:ser>
        <c:ser>
          <c:idx val="1"/>
          <c:order val="1"/>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Generales'!$G$27:$R$27</c:f>
              <c:numCache/>
            </c:numRef>
          </c:val>
          <c:smooth val="0"/>
        </c:ser>
        <c:ser>
          <c:idx val="2"/>
          <c:order val="2"/>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Generales'!$G$28:$R$28</c:f>
              <c:numCache/>
            </c:numRef>
          </c:val>
          <c:smooth val="0"/>
        </c:ser>
        <c:axId val="20731068"/>
        <c:axId val="52361885"/>
      </c:lineChart>
      <c:catAx>
        <c:axId val="207310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361885"/>
        <c:crosses val="autoZero"/>
        <c:auto val="1"/>
        <c:lblOffset val="100"/>
        <c:noMultiLvlLbl val="0"/>
      </c:catAx>
      <c:valAx>
        <c:axId val="5236188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73106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'Indicadores Generales'!$G$50</c:f>
              <c:strCache>
                <c:ptCount val="1"/>
                <c:pt idx="0">
                  <c:v>RESULTADOS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'Indicadores Generales'!$C$51:$C$56</c:f>
              <c:strCache/>
            </c:strRef>
          </c:cat>
          <c:val>
            <c:numRef>
              <c:f>'Indicadores Generales'!$G$51:$G$56</c:f>
              <c:numCache/>
            </c:numRef>
          </c:val>
        </c:ser>
        <c:overlap val="-27"/>
        <c:gapWidth val="219"/>
        <c:axId val="1494918"/>
        <c:axId val="13454263"/>
      </c:barChart>
      <c:catAx>
        <c:axId val="149491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454263"/>
        <c:crosses val="autoZero"/>
        <c:auto val="1"/>
        <c:lblOffset val="100"/>
        <c:noMultiLvlLbl val="0"/>
      </c:catAx>
      <c:valAx>
        <c:axId val="1345426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9491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Género                                                            </a:t>
            </a:r>
          </a:p>
        </c:rich>
      </c:tx>
      <c:layout/>
      <c:overlay val="0"/>
      <c:spPr>
        <a:noFill/>
        <a:ln>
          <a:noFill/>
        </a:ln>
      </c:spPr>
    </c:title>
    <c:plotArea>
      <c:layout/>
      <c:pieChart>
        <c:varyColors val="1"/>
        <c:ser>
          <c:idx val="0"/>
          <c:order val="0"/>
          <c:tx>
            <c:strRef>
              <c:f>'EESU datos'!$G$18</c:f>
              <c:strCache>
                <c:ptCount val="1"/>
                <c:pt idx="0">
                  <c:v>Género                                                                (en porcentaje)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estFit"/>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'EESU datos'!$H$18:$I$18</c:f>
              <c:strCache/>
            </c:strRef>
          </c:cat>
          <c:val>
            <c:numRef>
              <c:f>'EESU datos'!$H$19:$I$19</c:f>
              <c:numCache/>
            </c:numRef>
          </c:val>
        </c:ser>
      </c:pie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Encuesta</a:t>
            </a:r>
            <a:r>
              <a:rPr lang="en-US" cap="none" sz="1400" b="0" i="0" u="none" baseline="0">
                <a:solidFill>
                  <a:schemeClr val="tx1">
                    <a:lumMod val="65000"/>
                    <a:lumOff val="35000"/>
                  </a:schemeClr>
                </a:solidFill>
                <a:latin typeface="+mn-lt"/>
                <a:ea typeface="Calibri"/>
                <a:cs typeface="Calibri"/>
              </a:rPr>
              <a:t> de Satisfacción</a:t>
            </a:r>
          </a:p>
        </c:rich>
      </c:tx>
      <c:layout/>
      <c:overlay val="0"/>
      <c:spPr>
        <a:noFill/>
        <a:ln>
          <a:noFill/>
        </a:ln>
      </c:spPr>
    </c:title>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'EESU datos'!$B$12:$B$26</c:f>
              <c:strCache/>
            </c:strRef>
          </c:cat>
          <c:val>
            <c:numRef>
              <c:f>'EESU datos'!$D$12:$D$26</c:f>
              <c:numCache/>
            </c:numRef>
          </c:val>
        </c:ser>
        <c:gapWidth val="182"/>
        <c:axId val="58453740"/>
        <c:axId val="56321613"/>
      </c:barChart>
      <c:catAx>
        <c:axId val="58453740"/>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lumMod val="65000"/>
                    <a:lumOff val="35000"/>
                  </a:schemeClr>
                </a:solidFill>
                <a:latin typeface="+mn-lt"/>
                <a:ea typeface="+mn-cs"/>
                <a:cs typeface="+mn-cs"/>
              </a:defRPr>
            </a:pPr>
          </a:p>
        </c:txPr>
        <c:crossAx val="56321613"/>
        <c:crosses val="autoZero"/>
        <c:auto val="1"/>
        <c:lblOffset val="100"/>
        <c:noMultiLvlLbl val="0"/>
      </c:catAx>
      <c:valAx>
        <c:axId val="56321613"/>
        <c:scaling>
          <c:orientation val="minMax"/>
        </c:scaling>
        <c:axPos val="b"/>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453740"/>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Mi valoración global del centro de información es</a:t>
            </a:r>
            <a:r>
              <a:rPr lang="en-US" cap="none" sz="1400" b="0" i="0" u="none" baseline="0">
                <a:latin typeface="Calibri"/>
                <a:ea typeface="Calibri"/>
                <a:cs typeface="Calibri"/>
              </a:rPr>
              <a:t> </a:t>
            </a:r>
          </a:p>
        </c:rich>
      </c:tx>
      <c:layout/>
      <c:overlay val="0"/>
      <c:spPr>
        <a:noFill/>
        <a:ln>
          <a:noFill/>
        </a:ln>
      </c:spPr>
    </c:title>
    <c:plotArea>
      <c:layout/>
      <c:barChart>
        <c:barDir val="col"/>
        <c:grouping val="clustered"/>
        <c:varyColors val="0"/>
        <c:ser>
          <c:idx val="0"/>
          <c:order val="0"/>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2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'EESU datos'!$B$27</c:f>
              <c:strCache/>
            </c:strRef>
          </c:cat>
          <c:val>
            <c:numRef>
              <c:f>'EESU datos'!$D$27</c:f>
              <c:numCache/>
            </c:numRef>
          </c:val>
        </c:ser>
        <c:axId val="37132470"/>
        <c:axId val="65756775"/>
      </c:barChart>
      <c:catAx>
        <c:axId val="37132470"/>
        <c:scaling>
          <c:orientation val="minMax"/>
        </c:scaling>
        <c:axPos val="b"/>
        <c:delete val="1"/>
        <c:majorTickMark val="out"/>
        <c:minorTickMark val="none"/>
        <c:tickLblPos val="nextTo"/>
        <c:crossAx val="65756775"/>
        <c:crosses val="autoZero"/>
        <c:auto val="1"/>
        <c:lblOffset val="100"/>
        <c:noMultiLvlLbl val="0"/>
      </c:catAx>
      <c:valAx>
        <c:axId val="65756775"/>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132470"/>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Tipo</a:t>
            </a:r>
            <a:r>
              <a:rPr lang="en-US" cap="none" sz="1400" b="0" i="0" u="none" baseline="0">
                <a:solidFill>
                  <a:schemeClr val="tx1">
                    <a:lumMod val="65000"/>
                    <a:lumOff val="35000"/>
                  </a:schemeClr>
                </a:solidFill>
                <a:latin typeface="+mn-lt"/>
                <a:ea typeface="Calibri"/>
                <a:cs typeface="Calibri"/>
              </a:rPr>
              <a:t> de usuario</a:t>
            </a:r>
          </a:p>
        </c:rich>
      </c:tx>
      <c:layout/>
      <c:overlay val="0"/>
      <c:spPr>
        <a:noFill/>
        <a:ln>
          <a:noFill/>
        </a:ln>
      </c:spPr>
    </c:title>
    <c:plotArea>
      <c:layout/>
      <c:pieChart>
        <c:varyColors val="1"/>
        <c:ser>
          <c:idx val="0"/>
          <c:order val="0"/>
          <c:tx>
            <c:strRef>
              <c:f>'EESU datos'!$G$16</c:f>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Lbls>
            <c:dLbl>
              <c:idx val="2"/>
              <c:layout>
                <c:manualLayout>
                  <c:x val="0.13475"/>
                  <c:y val="0.00375"/>
                </c:manualLayout>
              </c:layout>
              <c:dLblPos val="bestFit"/>
              <c:showLegendKey val="0"/>
              <c:showVal val="1"/>
              <c:showBubbleSize val="0"/>
              <c:showCatName val="0"/>
              <c:showSerName val="0"/>
              <c:showPercent val="0"/>
            </c:dLbl>
            <c:dLbl>
              <c:idx val="3"/>
              <c:layout>
                <c:manualLayout>
                  <c:x val="-0.06475"/>
                  <c:y val="0.00875"/>
                </c:manualLayout>
              </c:layout>
              <c:dLblPos val="bestFit"/>
              <c:showLegendKey val="0"/>
              <c:showVal val="1"/>
              <c:showBubbleSize val="0"/>
              <c:showCatName val="0"/>
              <c:showSerName val="0"/>
              <c:showPercent val="0"/>
            </c:dLbl>
            <c:dLbl>
              <c:idx val="4"/>
              <c:layout>
                <c:manualLayout>
                  <c:x val="0.051"/>
                  <c:y val="-0.01275"/>
                </c:manualLayout>
              </c:layout>
              <c:dLblPos val="bestFi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estFit"/>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'EESU datos'!$H$15:$L$15</c:f>
              <c:strCache/>
            </c:strRef>
          </c:cat>
          <c:val>
            <c:numRef>
              <c:f>'EESU datos'!$H$16:$L$16</c:f>
              <c:numCache/>
            </c:numRef>
          </c:val>
        </c:ser>
      </c:pie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val>
            <c:numLit>
              <c:ptCount val="1"/>
              <c:pt idx="0">
                <c:v>1</c:v>
              </c:pt>
            </c:numLit>
          </c:val>
          <c:smooth val="0"/>
        </c:ser>
        <c:axId val="54940064"/>
        <c:axId val="24698529"/>
      </c:lineChart>
      <c:catAx>
        <c:axId val="549400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698529"/>
        <c:crosses val="autoZero"/>
        <c:auto val="1"/>
        <c:lblOffset val="100"/>
        <c:noMultiLvlLbl val="0"/>
      </c:catAx>
      <c:valAx>
        <c:axId val="24698529"/>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94006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Porcentaje del préstamo por usuario a domicilio</a:t>
            </a:r>
            <a:r>
              <a:rPr lang="en-US" cap="none" sz="1400" b="0" i="0" u="none" baseline="0">
                <a:latin typeface="Calibri"/>
                <a:ea typeface="Calibri"/>
                <a:cs typeface="Calibri"/>
              </a:rPr>
              <a:t> </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Generales'!$G$14:$R$14</c:f>
              <c:numCache/>
            </c:numRef>
          </c:val>
          <c:smooth val="0"/>
        </c:ser>
        <c:axId val="20960170"/>
        <c:axId val="54423803"/>
      </c:lineChart>
      <c:catAx>
        <c:axId val="2096017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423803"/>
        <c:crosses val="autoZero"/>
        <c:auto val="1"/>
        <c:lblOffset val="100"/>
        <c:noMultiLvlLbl val="0"/>
      </c:catAx>
      <c:valAx>
        <c:axId val="5442380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960170"/>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Porcentaje del préstamo por usuario a fotocopiado</a:t>
            </a:r>
            <a:r>
              <a:rPr lang="en-US" cap="none" sz="1400" b="0" i="0" u="none" baseline="0">
                <a:latin typeface="Calibri"/>
                <a:ea typeface="Calibri"/>
                <a:cs typeface="Calibri"/>
              </a:rPr>
              <a:t> </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Generales'!$G$16:$R$16</c:f>
              <c:numCache/>
            </c:numRef>
          </c:val>
          <c:smooth val="0"/>
        </c:ser>
        <c:ser>
          <c:idx val="1"/>
          <c:order val="1"/>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Generales'!$G$17:$R$17</c:f>
              <c:numCache/>
            </c:numRef>
          </c:val>
          <c:smooth val="0"/>
        </c:ser>
        <c:axId val="20052180"/>
        <c:axId val="46251893"/>
      </c:lineChart>
      <c:catAx>
        <c:axId val="2005218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251893"/>
        <c:crosses val="autoZero"/>
        <c:auto val="1"/>
        <c:lblOffset val="100"/>
        <c:noMultiLvlLbl val="0"/>
      </c:catAx>
      <c:valAx>
        <c:axId val="4625189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052180"/>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Porcentaje del préstamo por usuario en sala</a:t>
            </a:r>
          </a:p>
        </c:rich>
      </c:tx>
      <c:layout/>
      <c:overlay val="0"/>
      <c:spPr>
        <a:noFill/>
        <a:ln>
          <a:noFill/>
        </a:ln>
      </c:spPr>
    </c:title>
    <c:plotArea>
      <c:layout/>
      <c:lineChart>
        <c:grouping val="standard"/>
        <c:varyColors val="0"/>
        <c:ser>
          <c:idx val="2"/>
          <c:order val="0"/>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Generales'!$G$18:$R$18</c:f>
              <c:numCache/>
            </c:numRef>
          </c:val>
          <c:smooth val="0"/>
        </c:ser>
        <c:ser>
          <c:idx val="3"/>
          <c:order val="1"/>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Generales'!$G$19:$R$19</c:f>
              <c:numCache/>
            </c:numRef>
          </c:val>
          <c:smooth val="0"/>
        </c:ser>
        <c:ser>
          <c:idx val="0"/>
          <c:order val="2"/>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Generales'!$G$18:$R$18</c:f>
              <c:numCache/>
            </c:numRef>
          </c:val>
          <c:smooth val="0"/>
        </c:ser>
        <c:ser>
          <c:idx val="1"/>
          <c:order val="3"/>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'Indicadores Generales'!$G$13:$R$13</c:f>
              <c:strCache/>
            </c:strRef>
          </c:cat>
          <c:val>
            <c:numRef>
              <c:f>'Indicadores Generales'!$G$19:$R$19</c:f>
              <c:numCache/>
            </c:numRef>
          </c:val>
          <c:smooth val="0"/>
        </c:ser>
        <c:axId val="13613854"/>
        <c:axId val="55415823"/>
      </c:lineChart>
      <c:catAx>
        <c:axId val="1361385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415823"/>
        <c:crosses val="autoZero"/>
        <c:auto val="1"/>
        <c:lblOffset val="100"/>
        <c:noMultiLvlLbl val="0"/>
      </c:catAx>
      <c:valAx>
        <c:axId val="5541582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61385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6.xml"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762000</xdr:colOff>
      <xdr:row>5</xdr:row>
      <xdr:rowOff>0</xdr:rowOff>
    </xdr:to>
    <xdr:grpSp>
      <xdr:nvGrpSpPr>
        <xdr:cNvPr id="5" name="Grupo 4"/>
        <xdr:cNvGrpSpPr/>
      </xdr:nvGrpSpPr>
      <xdr:grpSpPr>
        <a:xfrm>
          <a:off x="0" y="0"/>
          <a:ext cx="12392025" cy="952500"/>
          <a:chOff x="0" y="0"/>
          <a:chExt cx="12392022" cy="952500"/>
        </a:xfrm>
      </xdr:grpSpPr>
      <xdr:pic>
        <xdr:nvPicPr>
          <xdr:cNvPr id="2" name="Imagen 1" descr="Imagen relacionada"/>
          <xdr:cNvPicPr preferRelativeResize="1">
            <a:picLocks noChangeAspect="1"/>
          </xdr:cNvPicPr>
        </xdr:nvPicPr>
        <xdr:blipFill>
          <a:blip r:embed="rId1">
            <a:extLst>
              <a:ext uri="{28A0092B-C50C-407E-A947-70E740481C1C}">
                <a14:useLocalDpi xmlns:a14="http://schemas.microsoft.com/office/drawing/2010/main" val="0"/>
              </a:ext>
            </a:extLst>
          </a:blip>
          <a:srcRect b="52986"/>
          <a:stretch>
            <a:fillRect/>
          </a:stretch>
        </xdr:blipFill>
        <xdr:spPr bwMode="auto">
          <a:xfrm>
            <a:off x="0" y="0"/>
            <a:ext cx="6323029" cy="942975"/>
          </a:xfrm>
          <a:prstGeom prst="rect">
            <a:avLst/>
          </a:prstGeom>
          <a:noFill/>
          <a:ln>
            <a:noFill/>
          </a:ln>
          <a:extLst>
            <a:ext uri="{53640926-AAD7-44D8-BBD7-CCE9431645EC}">
              <a14:shadowObscured xmlns:a14="http://schemas.microsoft.com/office/drawing/2010/main"/>
            </a:ext>
          </a:extLst>
        </xdr:spPr>
      </xdr:pic>
      <xdr:pic>
        <xdr:nvPicPr>
          <xdr:cNvPr id="3" name="Imagen 2" descr="Imagen relacionada"/>
          <xdr:cNvPicPr preferRelativeResize="1">
            <a:picLocks noChangeAspect="1"/>
          </xdr:cNvPicPr>
        </xdr:nvPicPr>
        <xdr:blipFill>
          <a:blip r:embed="rId1">
            <a:extLst>
              <a:ext uri="{28A0092B-C50C-407E-A947-70E740481C1C}">
                <a14:useLocalDpi xmlns:a14="http://schemas.microsoft.com/office/drawing/2010/main" val="0"/>
              </a:ext>
            </a:extLst>
          </a:blip>
          <a:srcRect b="52986"/>
          <a:stretch>
            <a:fillRect/>
          </a:stretch>
        </xdr:blipFill>
        <xdr:spPr bwMode="auto">
          <a:xfrm flipH="1">
            <a:off x="6323029" y="9525"/>
            <a:ext cx="6068993" cy="942975"/>
          </a:xfrm>
          <a:prstGeom prst="rect">
            <a:avLst/>
          </a:prstGeom>
          <a:noFill/>
          <a:ln>
            <a:noFill/>
          </a:ln>
          <a:extLst>
            <a:ext uri="{53640926-AAD7-44D8-BBD7-CCE9431645EC}">
              <a14:shadowObscured xmlns:a14="http://schemas.microsoft.com/office/drawing/2010/main"/>
            </a:ext>
          </a:extLst>
        </xdr:spPr>
      </xdr:pic>
    </xdr:grpSp>
    <xdr:clientData/>
  </xdr:twoCellAnchor>
  <xdr:twoCellAnchor editAs="oneCell">
    <xdr:from>
      <xdr:col>8</xdr:col>
      <xdr:colOff>314325</xdr:colOff>
      <xdr:row>0</xdr:row>
      <xdr:rowOff>114300</xdr:rowOff>
    </xdr:from>
    <xdr:to>
      <xdr:col>9</xdr:col>
      <xdr:colOff>647700</xdr:colOff>
      <xdr:row>3</xdr:row>
      <xdr:rowOff>114300</xdr:rowOff>
    </xdr:to>
    <xdr:pic>
      <xdr:nvPicPr>
        <xdr:cNvPr id="4" name="Imagen 3" descr="Imagen relacionad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420350" y="114300"/>
          <a:ext cx="1095375" cy="571500"/>
        </a:xfrm>
        <a:prstGeom prst="rect">
          <a:avLst/>
        </a:prstGeom>
        <a:noFill/>
        <a:ln>
          <a:noFill/>
        </a:ln>
      </xdr:spPr>
    </xdr:pic>
    <xdr:clientData/>
  </xdr:twoCellAnchor>
  <xdr:twoCellAnchor>
    <xdr:from>
      <xdr:col>1</xdr:col>
      <xdr:colOff>2124075</xdr:colOff>
      <xdr:row>0</xdr:row>
      <xdr:rowOff>28575</xdr:rowOff>
    </xdr:from>
    <xdr:to>
      <xdr:col>8</xdr:col>
      <xdr:colOff>219075</xdr:colOff>
      <xdr:row>4</xdr:row>
      <xdr:rowOff>95250</xdr:rowOff>
    </xdr:to>
    <xdr:sp macro="" textlink="">
      <xdr:nvSpPr>
        <xdr:cNvPr id="6" name="CuadroTexto 5"/>
        <xdr:cNvSpPr txBox="1"/>
      </xdr:nvSpPr>
      <xdr:spPr>
        <a:xfrm>
          <a:off x="2486025" y="28575"/>
          <a:ext cx="7839075" cy="828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50">
              <a:latin typeface="Atlanta" panose="020B0502020202020204" pitchFamily="34" charset="0"/>
            </a:rPr>
            <a:t>UNIVERSIDAD MICHOACANA DE SAN NICOLÁS DE HIDALGO</a:t>
          </a:r>
        </a:p>
        <a:p>
          <a:pPr algn="ctr"/>
          <a:r>
            <a:rPr lang="es-MX" sz="1050">
              <a:latin typeface="Atlanta" panose="020B0502020202020204" pitchFamily="34" charset="0"/>
            </a:rPr>
            <a:t>DIRECCIÓN DE BIBLIOTECAS</a:t>
          </a:r>
        </a:p>
        <a:p>
          <a:pPr algn="ctr"/>
          <a:endParaRPr lang="es-MX" sz="1050">
            <a:latin typeface="Atlanta" panose="020B0502020202020204" pitchFamily="34" charset="0"/>
          </a:endParaRPr>
        </a:p>
        <a:p>
          <a:pPr algn="ctr"/>
          <a:r>
            <a:rPr lang="es-MX" sz="1200" b="1">
              <a:latin typeface="Tahoma" panose="020B0604030504040204" pitchFamily="34" charset="0"/>
              <a:ea typeface="Tahoma" panose="020B0604030504040204" pitchFamily="34" charset="0"/>
              <a:cs typeface="Tahoma" panose="020B0604030504040204" pitchFamily="34" charset="0"/>
            </a:rPr>
            <a:t>MEDICIÓN</a:t>
          </a:r>
          <a:r>
            <a:rPr lang="es-MX" sz="1200" b="1" baseline="0">
              <a:latin typeface="Tahoma" panose="020B0604030504040204" pitchFamily="34" charset="0"/>
              <a:ea typeface="Tahoma" panose="020B0604030504040204" pitchFamily="34" charset="0"/>
              <a:cs typeface="Tahoma" panose="020B0604030504040204" pitchFamily="34" charset="0"/>
            </a:rPr>
            <a:t> DE LOS PROCESOS OPERATIVOS</a:t>
          </a:r>
        </a:p>
      </xdr:txBody>
    </xdr:sp>
    <xdr:clientData/>
  </xdr:twoCellAnchor>
  <xdr:twoCellAnchor editAs="oneCell">
    <xdr:from>
      <xdr:col>1</xdr:col>
      <xdr:colOff>933450</xdr:colOff>
      <xdr:row>0</xdr:row>
      <xdr:rowOff>28575</xdr:rowOff>
    </xdr:from>
    <xdr:to>
      <xdr:col>1</xdr:col>
      <xdr:colOff>2228850</xdr:colOff>
      <xdr:row>4</xdr:row>
      <xdr:rowOff>142875</xdr:rowOff>
    </xdr:to>
    <xdr:pic>
      <xdr:nvPicPr>
        <xdr:cNvPr id="8" name="Imagen 7"/>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295400" y="28575"/>
          <a:ext cx="1295400" cy="876300"/>
        </a:xfrm>
        <a:prstGeom prst="rect">
          <a:avLst/>
        </a:prstGeom>
        <a:ln>
          <a:noFill/>
        </a:ln>
      </xdr:spPr>
    </xdr:pic>
    <xdr:clientData/>
  </xdr:twoCellAnchor>
  <xdr:twoCellAnchor editAs="oneCell">
    <xdr:from>
      <xdr:col>2</xdr:col>
      <xdr:colOff>276225</xdr:colOff>
      <xdr:row>8</xdr:row>
      <xdr:rowOff>209550</xdr:rowOff>
    </xdr:from>
    <xdr:to>
      <xdr:col>3</xdr:col>
      <xdr:colOff>57150</xdr:colOff>
      <xdr:row>10</xdr:row>
      <xdr:rowOff>171450</xdr:rowOff>
    </xdr:to>
    <xdr:pic>
      <xdr:nvPicPr>
        <xdr:cNvPr id="7" name="Imagen 6" descr="Resultado de imagen para flecha curva"/>
        <xdr:cNvPicPr preferRelativeResize="1">
          <a:picLocks noChangeAspect="1"/>
        </xdr:cNvPicPr>
      </xdr:nvPicPr>
      <xdr:blipFill>
        <a:blip r:embed="rId4">
          <a:duotone>
            <a:schemeClr val="accent6">
              <a:shade val="45000"/>
              <a:satMod val="135000"/>
            </a:schemeClr>
            <a:prstClr val="white"/>
          </a:duotone>
          <a:extLst>
            <a:ext uri="{28A0092B-C50C-407E-A947-70E740481C1C}">
              <a14:useLocalDpi xmlns:a14="http://schemas.microsoft.com/office/drawing/2010/main" val="0"/>
            </a:ext>
          </a:extLst>
        </a:blip>
        <a:stretch>
          <a:fillRect/>
        </a:stretch>
      </xdr:blipFill>
      <xdr:spPr bwMode="auto">
        <a:xfrm rot="20752941">
          <a:off x="4676775" y="1905000"/>
          <a:ext cx="542925"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552450</xdr:colOff>
      <xdr:row>10</xdr:row>
      <xdr:rowOff>180975</xdr:rowOff>
    </xdr:from>
    <xdr:to>
      <xdr:col>9</xdr:col>
      <xdr:colOff>752475</xdr:colOff>
      <xdr:row>12</xdr:row>
      <xdr:rowOff>38100</xdr:rowOff>
    </xdr:to>
    <xdr:pic>
      <xdr:nvPicPr>
        <xdr:cNvPr id="9" name="Imagen 8" descr="Resultado de imagen para flecha curva"/>
        <xdr:cNvPicPr preferRelativeResize="1">
          <a:picLocks noChangeAspect="1"/>
        </xdr:cNvPicPr>
      </xdr:nvPicPr>
      <xdr:blipFill>
        <a:blip r:embed="rId4">
          <a:duotone>
            <a:schemeClr val="accent6">
              <a:shade val="45000"/>
              <a:satMod val="135000"/>
            </a:schemeClr>
            <a:prstClr val="white"/>
          </a:duotone>
          <a:extLst>
            <a:ext uri="{28A0092B-C50C-407E-A947-70E740481C1C}">
              <a14:useLocalDpi xmlns:a14="http://schemas.microsoft.com/office/drawing/2010/main" val="0"/>
            </a:ext>
          </a:extLst>
        </a:blip>
        <a:stretch>
          <a:fillRect/>
        </a:stretch>
      </xdr:blipFill>
      <xdr:spPr bwMode="auto">
        <a:xfrm rot="20752941">
          <a:off x="10658475" y="2543175"/>
          <a:ext cx="9620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514350</xdr:colOff>
      <xdr:row>12</xdr:row>
      <xdr:rowOff>66675</xdr:rowOff>
    </xdr:from>
    <xdr:to>
      <xdr:col>12</xdr:col>
      <xdr:colOff>19050</xdr:colOff>
      <xdr:row>14</xdr:row>
      <xdr:rowOff>171450</xdr:rowOff>
    </xdr:to>
    <xdr:pic>
      <xdr:nvPicPr>
        <xdr:cNvPr id="11" name="Imagen 10" descr="Resultado de imagen para flecha curva"/>
        <xdr:cNvPicPr preferRelativeResize="1">
          <a:picLocks noChangeAspect="1"/>
        </xdr:cNvPicPr>
      </xdr:nvPicPr>
      <xdr:blipFill>
        <a:blip r:embed="rId4">
          <a:duotone>
            <a:schemeClr val="accent6">
              <a:shade val="45000"/>
              <a:satMod val="135000"/>
            </a:schemeClr>
            <a:prstClr val="white"/>
          </a:duotone>
          <a:extLst>
            <a:ext uri="{28A0092B-C50C-407E-A947-70E740481C1C}">
              <a14:useLocalDpi xmlns:a14="http://schemas.microsoft.com/office/drawing/2010/main" val="0"/>
            </a:ext>
          </a:extLst>
        </a:blip>
        <a:stretch>
          <a:fillRect/>
        </a:stretch>
      </xdr:blipFill>
      <xdr:spPr bwMode="auto">
        <a:xfrm rot="20098145">
          <a:off x="12144375" y="3209925"/>
          <a:ext cx="1028700"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0.32475</cdr:y>
    </cdr:from>
    <cdr:to>
      <cdr:x>0.9695</cdr:x>
      <cdr:y>0.32475</cdr:y>
    </cdr:to>
    <cdr:cxnSp macro="">
      <cdr:nvCxnSpPr>
        <cdr:cNvPr id="3" name="Conector recto 2"/>
        <cdr:cNvCxnSpPr/>
      </cdr:nvCxnSpPr>
      <cdr:spPr>
        <a:xfrm>
          <a:off x="285750" y="885825"/>
          <a:ext cx="4143375" cy="0"/>
        </a:xfrm>
        <a:prstGeom prst="line">
          <a:avLst/>
        </a:prstGeom>
        <a:ln>
          <a:headEnd type="none"/>
          <a:tailEnd type="none"/>
        </a:ln>
      </cdr:spPr>
      <cdr:style>
        <a:lnRef idx="1">
          <a:schemeClr val="accent2"/>
        </a:lnRef>
        <a:fillRef idx="0">
          <a:schemeClr val="accent2"/>
        </a:fillRef>
        <a:effectRef idx="0">
          <a:schemeClr val="accent2"/>
        </a:effectRef>
        <a:fontRef idx="minor">
          <a:schemeClr val="tx1"/>
        </a:fontRef>
      </cdr:style>
    </cdr:cxn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6</xdr:col>
      <xdr:colOff>28575</xdr:colOff>
      <xdr:row>16</xdr:row>
      <xdr:rowOff>19050</xdr:rowOff>
    </xdr:to>
    <xdr:graphicFrame macro="">
      <xdr:nvGraphicFramePr>
        <xdr:cNvPr id="3" name="Gráfico 2"/>
        <xdr:cNvGraphicFramePr/>
      </xdr:nvGraphicFramePr>
      <xdr:xfrm>
        <a:off x="0" y="514350"/>
        <a:ext cx="4600575" cy="2667000"/>
      </xdr:xfrm>
      <a:graphic>
        <a:graphicData uri="http://schemas.openxmlformats.org/drawingml/2006/chart">
          <c:chart xmlns:c="http://schemas.openxmlformats.org/drawingml/2006/chart" r:id="rId1"/>
        </a:graphicData>
      </a:graphic>
    </xdr:graphicFrame>
    <xdr:clientData/>
  </xdr:twoCellAnchor>
  <xdr:twoCellAnchor>
    <xdr:from>
      <xdr:col>12</xdr:col>
      <xdr:colOff>9525</xdr:colOff>
      <xdr:row>2</xdr:row>
      <xdr:rowOff>9525</xdr:rowOff>
    </xdr:from>
    <xdr:to>
      <xdr:col>17</xdr:col>
      <xdr:colOff>352425</xdr:colOff>
      <xdr:row>16</xdr:row>
      <xdr:rowOff>57150</xdr:rowOff>
    </xdr:to>
    <xdr:graphicFrame macro="">
      <xdr:nvGraphicFramePr>
        <xdr:cNvPr id="5" name="Gráfico 4"/>
        <xdr:cNvGraphicFramePr/>
      </xdr:nvGraphicFramePr>
      <xdr:xfrm>
        <a:off x="9153525" y="504825"/>
        <a:ext cx="4152900" cy="27146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16</xdr:row>
      <xdr:rowOff>19050</xdr:rowOff>
    </xdr:from>
    <xdr:to>
      <xdr:col>12</xdr:col>
      <xdr:colOff>219075</xdr:colOff>
      <xdr:row>39</xdr:row>
      <xdr:rowOff>142875</xdr:rowOff>
    </xdr:to>
    <xdr:graphicFrame macro="">
      <xdr:nvGraphicFramePr>
        <xdr:cNvPr id="7" name="Gráfico 6"/>
        <xdr:cNvGraphicFramePr/>
      </xdr:nvGraphicFramePr>
      <xdr:xfrm>
        <a:off x="0" y="3181350"/>
        <a:ext cx="9363075" cy="4505325"/>
      </xdr:xfrm>
      <a:graphic>
        <a:graphicData uri="http://schemas.openxmlformats.org/drawingml/2006/chart">
          <c:chart xmlns:c="http://schemas.openxmlformats.org/drawingml/2006/chart" r:id="rId3"/>
        </a:graphicData>
      </a:graphic>
    </xdr:graphicFrame>
    <xdr:clientData/>
  </xdr:twoCellAnchor>
  <xdr:twoCellAnchor>
    <xdr:from>
      <xdr:col>12</xdr:col>
      <xdr:colOff>219075</xdr:colOff>
      <xdr:row>16</xdr:row>
      <xdr:rowOff>28575</xdr:rowOff>
    </xdr:from>
    <xdr:to>
      <xdr:col>18</xdr:col>
      <xdr:colOff>219075</xdr:colOff>
      <xdr:row>30</xdr:row>
      <xdr:rowOff>104775</xdr:rowOff>
    </xdr:to>
    <xdr:graphicFrame macro="">
      <xdr:nvGraphicFramePr>
        <xdr:cNvPr id="8" name="Gráfico 7"/>
        <xdr:cNvGraphicFramePr/>
      </xdr:nvGraphicFramePr>
      <xdr:xfrm>
        <a:off x="9363075" y="3190875"/>
        <a:ext cx="4572000" cy="2743200"/>
      </xdr:xfrm>
      <a:graphic>
        <a:graphicData uri="http://schemas.openxmlformats.org/drawingml/2006/chart">
          <c:chart xmlns:c="http://schemas.openxmlformats.org/drawingml/2006/chart" r:id="rId4"/>
        </a:graphicData>
      </a:graphic>
    </xdr:graphicFrame>
    <xdr:clientData/>
  </xdr:twoCellAnchor>
  <xdr:twoCellAnchor>
    <xdr:from>
      <xdr:col>10</xdr:col>
      <xdr:colOff>590550</xdr:colOff>
      <xdr:row>33</xdr:row>
      <xdr:rowOff>9525</xdr:rowOff>
    </xdr:from>
    <xdr:to>
      <xdr:col>10</xdr:col>
      <xdr:colOff>590550</xdr:colOff>
      <xdr:row>38</xdr:row>
      <xdr:rowOff>9525</xdr:rowOff>
    </xdr:to>
    <xdr:cxnSp macro="">
      <xdr:nvCxnSpPr>
        <xdr:cNvPr id="11" name="Conector recto 10"/>
        <xdr:cNvCxnSpPr/>
      </xdr:nvCxnSpPr>
      <xdr:spPr>
        <a:xfrm flipV="1">
          <a:off x="8210550" y="6410325"/>
          <a:ext cx="0" cy="952500"/>
        </a:xfrm>
        <a:prstGeom prst="line">
          <a:avLst/>
        </a:prstGeom>
        <a:ln>
          <a:headEnd type="none"/>
          <a:tailEnd type="non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152400</xdr:colOff>
      <xdr:row>31</xdr:row>
      <xdr:rowOff>114300</xdr:rowOff>
    </xdr:from>
    <xdr:to>
      <xdr:col>10</xdr:col>
      <xdr:colOff>152400</xdr:colOff>
      <xdr:row>33</xdr:row>
      <xdr:rowOff>57150</xdr:rowOff>
    </xdr:to>
    <xdr:cxnSp macro="">
      <xdr:nvCxnSpPr>
        <xdr:cNvPr id="12" name="Conector recto 11"/>
        <xdr:cNvCxnSpPr/>
      </xdr:nvCxnSpPr>
      <xdr:spPr>
        <a:xfrm flipH="1" flipV="1">
          <a:off x="7772400" y="6134100"/>
          <a:ext cx="0" cy="323850"/>
        </a:xfrm>
        <a:prstGeom prst="line">
          <a:avLst/>
        </a:prstGeom>
        <a:ln>
          <a:headEnd type="none"/>
          <a:tailEnd type="non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285750</xdr:colOff>
      <xdr:row>30</xdr:row>
      <xdr:rowOff>38100</xdr:rowOff>
    </xdr:from>
    <xdr:to>
      <xdr:col>11</xdr:col>
      <xdr:colOff>285750</xdr:colOff>
      <xdr:row>31</xdr:row>
      <xdr:rowOff>180975</xdr:rowOff>
    </xdr:to>
    <xdr:cxnSp macro="">
      <xdr:nvCxnSpPr>
        <xdr:cNvPr id="14" name="Conector recto 13"/>
        <xdr:cNvCxnSpPr/>
      </xdr:nvCxnSpPr>
      <xdr:spPr>
        <a:xfrm flipH="1" flipV="1">
          <a:off x="8667750" y="5867400"/>
          <a:ext cx="0" cy="333375"/>
        </a:xfrm>
        <a:prstGeom prst="line">
          <a:avLst/>
        </a:prstGeom>
        <a:ln>
          <a:headEnd type="none"/>
          <a:tailEnd type="non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371475</xdr:colOff>
      <xdr:row>27</xdr:row>
      <xdr:rowOff>142875</xdr:rowOff>
    </xdr:from>
    <xdr:to>
      <xdr:col>10</xdr:col>
      <xdr:colOff>371475</xdr:colOff>
      <xdr:row>30</xdr:row>
      <xdr:rowOff>66675</xdr:rowOff>
    </xdr:to>
    <xdr:cxnSp macro="">
      <xdr:nvCxnSpPr>
        <xdr:cNvPr id="15" name="Conector recto 14"/>
        <xdr:cNvCxnSpPr/>
      </xdr:nvCxnSpPr>
      <xdr:spPr>
        <a:xfrm flipV="1">
          <a:off x="7991475" y="5400675"/>
          <a:ext cx="0" cy="495300"/>
        </a:xfrm>
        <a:prstGeom prst="line">
          <a:avLst/>
        </a:prstGeom>
        <a:ln>
          <a:headEnd type="none"/>
          <a:tailEnd type="non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66675</xdr:colOff>
      <xdr:row>25</xdr:row>
      <xdr:rowOff>38100</xdr:rowOff>
    </xdr:from>
    <xdr:to>
      <xdr:col>11</xdr:col>
      <xdr:colOff>76200</xdr:colOff>
      <xdr:row>27</xdr:row>
      <xdr:rowOff>142875</xdr:rowOff>
    </xdr:to>
    <xdr:cxnSp macro="">
      <xdr:nvCxnSpPr>
        <xdr:cNvPr id="17" name="Conector recto 16"/>
        <xdr:cNvCxnSpPr/>
      </xdr:nvCxnSpPr>
      <xdr:spPr>
        <a:xfrm flipV="1">
          <a:off x="8448675" y="4914900"/>
          <a:ext cx="9525" cy="485775"/>
        </a:xfrm>
        <a:prstGeom prst="line">
          <a:avLst/>
        </a:prstGeom>
        <a:ln>
          <a:headEnd type="none"/>
          <a:tailEnd type="non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285750</xdr:colOff>
      <xdr:row>23</xdr:row>
      <xdr:rowOff>123825</xdr:rowOff>
    </xdr:from>
    <xdr:to>
      <xdr:col>11</xdr:col>
      <xdr:colOff>285750</xdr:colOff>
      <xdr:row>25</xdr:row>
      <xdr:rowOff>66675</xdr:rowOff>
    </xdr:to>
    <xdr:cxnSp macro="">
      <xdr:nvCxnSpPr>
        <xdr:cNvPr id="18" name="Conector recto 17"/>
        <xdr:cNvCxnSpPr/>
      </xdr:nvCxnSpPr>
      <xdr:spPr>
        <a:xfrm flipH="1" flipV="1">
          <a:off x="8667750" y="4619625"/>
          <a:ext cx="0" cy="323850"/>
        </a:xfrm>
        <a:prstGeom prst="line">
          <a:avLst/>
        </a:prstGeom>
        <a:ln>
          <a:headEnd type="none"/>
          <a:tailEnd type="non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57150</xdr:colOff>
      <xdr:row>21</xdr:row>
      <xdr:rowOff>47625</xdr:rowOff>
    </xdr:from>
    <xdr:to>
      <xdr:col>11</xdr:col>
      <xdr:colOff>57150</xdr:colOff>
      <xdr:row>23</xdr:row>
      <xdr:rowOff>161925</xdr:rowOff>
    </xdr:to>
    <xdr:cxnSp macro="">
      <xdr:nvCxnSpPr>
        <xdr:cNvPr id="19" name="Conector recto 18"/>
        <xdr:cNvCxnSpPr/>
      </xdr:nvCxnSpPr>
      <xdr:spPr>
        <a:xfrm flipV="1">
          <a:off x="8439150" y="4162425"/>
          <a:ext cx="0" cy="495300"/>
        </a:xfrm>
        <a:prstGeom prst="line">
          <a:avLst/>
        </a:prstGeom>
        <a:ln>
          <a:headEnd type="none"/>
          <a:tailEnd type="non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600075</xdr:colOff>
      <xdr:row>18</xdr:row>
      <xdr:rowOff>85725</xdr:rowOff>
    </xdr:from>
    <xdr:to>
      <xdr:col>10</xdr:col>
      <xdr:colOff>609600</xdr:colOff>
      <xdr:row>21</xdr:row>
      <xdr:rowOff>9525</xdr:rowOff>
    </xdr:to>
    <xdr:cxnSp macro="">
      <xdr:nvCxnSpPr>
        <xdr:cNvPr id="20" name="Conector recto 19"/>
        <xdr:cNvCxnSpPr/>
      </xdr:nvCxnSpPr>
      <xdr:spPr>
        <a:xfrm flipV="1">
          <a:off x="8220075" y="3629025"/>
          <a:ext cx="9525" cy="495300"/>
        </a:xfrm>
        <a:prstGeom prst="line">
          <a:avLst/>
        </a:prstGeom>
        <a:ln>
          <a:headEnd type="none"/>
          <a:tailEnd type="non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0</xdr:colOff>
      <xdr:row>2</xdr:row>
      <xdr:rowOff>9525</xdr:rowOff>
    </xdr:from>
    <xdr:to>
      <xdr:col>12</xdr:col>
      <xdr:colOff>0</xdr:colOff>
      <xdr:row>16</xdr:row>
      <xdr:rowOff>38100</xdr:rowOff>
    </xdr:to>
    <xdr:graphicFrame macro="">
      <xdr:nvGraphicFramePr>
        <xdr:cNvPr id="16" name="Gráfico 15"/>
        <xdr:cNvGraphicFramePr/>
      </xdr:nvGraphicFramePr>
      <xdr:xfrm>
        <a:off x="4572000" y="504825"/>
        <a:ext cx="4572000" cy="269557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771525</xdr:colOff>
      <xdr:row>2</xdr:row>
      <xdr:rowOff>219075</xdr:rowOff>
    </xdr:from>
    <xdr:to>
      <xdr:col>5</xdr:col>
      <xdr:colOff>57150</xdr:colOff>
      <xdr:row>6</xdr:row>
      <xdr:rowOff>47625</xdr:rowOff>
    </xdr:to>
    <xdr:pic>
      <xdr:nvPicPr>
        <xdr:cNvPr id="6" name="Imagen 5" descr="Resultado de imagen para flecha curva"/>
        <xdr:cNvPicPr preferRelativeResize="1">
          <a:picLocks noChangeAspect="1"/>
        </xdr:cNvPicPr>
      </xdr:nvPicPr>
      <xdr:blipFill>
        <a:blip r:embed="rId1">
          <a:duotone>
            <a:schemeClr val="accent6">
              <a:shade val="45000"/>
              <a:satMod val="135000"/>
            </a:schemeClr>
            <a:prstClr val="white"/>
          </a:duotone>
          <a:extLst>
            <a:ext uri="{28A0092B-C50C-407E-A947-70E740481C1C}">
              <a14:useLocalDpi xmlns:a14="http://schemas.microsoft.com/office/drawing/2010/main" val="0"/>
            </a:ext>
          </a:extLst>
        </a:blip>
        <a:stretch>
          <a:fillRect/>
        </a:stretch>
      </xdr:blipFill>
      <xdr:spPr bwMode="auto">
        <a:xfrm rot="20752941">
          <a:off x="6581775" y="1295400"/>
          <a:ext cx="1247775" cy="1028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17</xdr:row>
      <xdr:rowOff>104775</xdr:rowOff>
    </xdr:from>
    <xdr:to>
      <xdr:col>5</xdr:col>
      <xdr:colOff>76200</xdr:colOff>
      <xdr:row>18</xdr:row>
      <xdr:rowOff>257175</xdr:rowOff>
    </xdr:to>
    <xdr:pic>
      <xdr:nvPicPr>
        <xdr:cNvPr id="8" name="Imagen 7" descr="Resultado de imagen para flecha curva"/>
        <xdr:cNvPicPr preferRelativeResize="1">
          <a:picLocks noChangeAspect="1"/>
        </xdr:cNvPicPr>
      </xdr:nvPicPr>
      <xdr:blipFill>
        <a:blip r:embed="rId1">
          <a:duotone>
            <a:schemeClr val="accent6">
              <a:shade val="45000"/>
              <a:satMod val="135000"/>
            </a:schemeClr>
            <a:prstClr val="white"/>
          </a:duotone>
          <a:extLst>
            <a:ext uri="{28A0092B-C50C-407E-A947-70E740481C1C}">
              <a14:useLocalDpi xmlns:a14="http://schemas.microsoft.com/office/drawing/2010/main" val="0"/>
            </a:ext>
          </a:extLst>
        </a:blip>
        <a:stretch>
          <a:fillRect/>
        </a:stretch>
      </xdr:blipFill>
      <xdr:spPr bwMode="auto">
        <a:xfrm rot="1827189">
          <a:off x="6819900" y="7210425"/>
          <a:ext cx="1028700" cy="723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0</xdr:colOff>
      <xdr:row>33</xdr:row>
      <xdr:rowOff>0</xdr:rowOff>
    </xdr:from>
    <xdr:to>
      <xdr:col>31</xdr:col>
      <xdr:colOff>457200</xdr:colOff>
      <xdr:row>49</xdr:row>
      <xdr:rowOff>9525</xdr:rowOff>
    </xdr:to>
    <xdr:graphicFrame macro="">
      <xdr:nvGraphicFramePr>
        <xdr:cNvPr id="15" name="Gráfico 14"/>
        <xdr:cNvGraphicFramePr/>
      </xdr:nvGraphicFramePr>
      <xdr:xfrm>
        <a:off x="25241250" y="12925425"/>
        <a:ext cx="5029200" cy="3057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9</xdr:col>
      <xdr:colOff>561975</xdr:colOff>
      <xdr:row>1</xdr:row>
      <xdr:rowOff>9525</xdr:rowOff>
    </xdr:to>
    <xdr:grpSp>
      <xdr:nvGrpSpPr>
        <xdr:cNvPr id="2" name="Grupo 1"/>
        <xdr:cNvGrpSpPr/>
      </xdr:nvGrpSpPr>
      <xdr:grpSpPr>
        <a:xfrm>
          <a:off x="0" y="0"/>
          <a:ext cx="12258675" cy="952500"/>
          <a:chOff x="0" y="0"/>
          <a:chExt cx="12273489" cy="953558"/>
        </a:xfrm>
      </xdr:grpSpPr>
      <xdr:pic>
        <xdr:nvPicPr>
          <xdr:cNvPr id="21" name="Imagen 20" descr="Imagen relacionada"/>
          <xdr:cNvPicPr preferRelativeResize="1">
            <a:picLocks noChangeAspect="1"/>
          </xdr:cNvPicPr>
        </xdr:nvPicPr>
        <xdr:blipFill>
          <a:blip r:embed="rId3">
            <a:extLst>
              <a:ext uri="{28A0092B-C50C-407E-A947-70E740481C1C}">
                <a14:useLocalDpi xmlns:a14="http://schemas.microsoft.com/office/drawing/2010/main" val="0"/>
              </a:ext>
            </a:extLst>
          </a:blip>
          <a:srcRect b="52986"/>
          <a:stretch>
            <a:fillRect/>
          </a:stretch>
        </xdr:blipFill>
        <xdr:spPr bwMode="auto">
          <a:xfrm>
            <a:off x="0" y="0"/>
            <a:ext cx="6323915" cy="943069"/>
          </a:xfrm>
          <a:prstGeom prst="rect">
            <a:avLst/>
          </a:prstGeom>
          <a:noFill/>
          <a:ln>
            <a:noFill/>
          </a:ln>
          <a:extLst>
            <a:ext uri="{53640926-AAD7-44D8-BBD7-CCE9431645EC}">
              <a14:shadowObscured xmlns:a14="http://schemas.microsoft.com/office/drawing/2010/main"/>
            </a:ext>
          </a:extLst>
        </xdr:spPr>
      </xdr:pic>
      <xdr:pic>
        <xdr:nvPicPr>
          <xdr:cNvPr id="17" name="Imagen 16" descr="Imagen relacionada"/>
          <xdr:cNvPicPr preferRelativeResize="1">
            <a:picLocks noChangeAspect="1"/>
          </xdr:cNvPicPr>
        </xdr:nvPicPr>
        <xdr:blipFill>
          <a:blip r:embed="rId3">
            <a:extLst>
              <a:ext uri="{28A0092B-C50C-407E-A947-70E740481C1C}">
                <a14:useLocalDpi xmlns:a14="http://schemas.microsoft.com/office/drawing/2010/main" val="0"/>
              </a:ext>
            </a:extLst>
          </a:blip>
          <a:srcRect b="52986"/>
          <a:stretch>
            <a:fillRect/>
          </a:stretch>
        </xdr:blipFill>
        <xdr:spPr bwMode="auto">
          <a:xfrm flipH="1">
            <a:off x="6204249" y="10489"/>
            <a:ext cx="6069240" cy="943069"/>
          </a:xfrm>
          <a:prstGeom prst="rect">
            <a:avLst/>
          </a:prstGeom>
          <a:noFill/>
          <a:ln>
            <a:noFill/>
          </a:ln>
          <a:extLst>
            <a:ext uri="{53640926-AAD7-44D8-BBD7-CCE9431645EC}">
              <a14:shadowObscured xmlns:a14="http://schemas.microsoft.com/office/drawing/2010/main"/>
            </a:ext>
          </a:extLst>
        </xdr:spPr>
      </xdr:pic>
    </xdr:grpSp>
    <xdr:clientData/>
  </xdr:twoCellAnchor>
  <xdr:twoCellAnchor editAs="oneCell">
    <xdr:from>
      <xdr:col>7</xdr:col>
      <xdr:colOff>723900</xdr:colOff>
      <xdr:row>0</xdr:row>
      <xdr:rowOff>104775</xdr:rowOff>
    </xdr:from>
    <xdr:to>
      <xdr:col>8</xdr:col>
      <xdr:colOff>838200</xdr:colOff>
      <xdr:row>0</xdr:row>
      <xdr:rowOff>676275</xdr:rowOff>
    </xdr:to>
    <xdr:pic>
      <xdr:nvPicPr>
        <xdr:cNvPr id="18" name="Imagen 17" descr="Imagen relacionada"/>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0458450" y="104775"/>
          <a:ext cx="1095375" cy="571500"/>
        </a:xfrm>
        <a:prstGeom prst="rect">
          <a:avLst/>
        </a:prstGeom>
        <a:noFill/>
        <a:ln>
          <a:noFill/>
        </a:ln>
      </xdr:spPr>
    </xdr:pic>
    <xdr:clientData/>
  </xdr:twoCellAnchor>
  <xdr:twoCellAnchor>
    <xdr:from>
      <xdr:col>1</xdr:col>
      <xdr:colOff>390525</xdr:colOff>
      <xdr:row>0</xdr:row>
      <xdr:rowOff>19050</xdr:rowOff>
    </xdr:from>
    <xdr:to>
      <xdr:col>8</xdr:col>
      <xdr:colOff>352425</xdr:colOff>
      <xdr:row>1</xdr:row>
      <xdr:rowOff>0</xdr:rowOff>
    </xdr:to>
    <xdr:sp macro="" textlink="">
      <xdr:nvSpPr>
        <xdr:cNvPr id="19" name="CuadroTexto 18"/>
        <xdr:cNvSpPr txBox="1"/>
      </xdr:nvSpPr>
      <xdr:spPr>
        <a:xfrm>
          <a:off x="1076325" y="19050"/>
          <a:ext cx="9991725" cy="923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50">
              <a:latin typeface="Atlanta" panose="020B0502020202020204" pitchFamily="34" charset="0"/>
            </a:rPr>
            <a:t>UNIVERSIDAD MICHOACANA DE SAN NICOLÁS DE HIDALGO</a:t>
          </a:r>
        </a:p>
        <a:p>
          <a:pPr algn="ctr"/>
          <a:r>
            <a:rPr lang="es-MX" sz="1050">
              <a:latin typeface="Atlanta" panose="020B0502020202020204" pitchFamily="34" charset="0"/>
            </a:rPr>
            <a:t>DIRECCIÓN DE BIBLIOTECAS</a:t>
          </a:r>
        </a:p>
        <a:p>
          <a:pPr algn="ctr"/>
          <a:endParaRPr lang="es-MX" sz="1050">
            <a:latin typeface="Atlanta" panose="020B0502020202020204" pitchFamily="34" charset="0"/>
          </a:endParaRPr>
        </a:p>
        <a:p>
          <a:pPr algn="ctr"/>
          <a:r>
            <a:rPr lang="es-MX" sz="1200" b="1">
              <a:latin typeface="Tahoma" panose="020B0604030504040204" pitchFamily="34" charset="0"/>
              <a:ea typeface="Tahoma" panose="020B0604030504040204" pitchFamily="34" charset="0"/>
              <a:cs typeface="Tahoma" panose="020B0604030504040204" pitchFamily="34" charset="0"/>
            </a:rPr>
            <a:t>MEDICIÓN</a:t>
          </a:r>
          <a:r>
            <a:rPr lang="es-MX" sz="1200" b="1" baseline="0">
              <a:latin typeface="Tahoma" panose="020B0604030504040204" pitchFamily="34" charset="0"/>
              <a:ea typeface="Tahoma" panose="020B0604030504040204" pitchFamily="34" charset="0"/>
              <a:cs typeface="Tahoma" panose="020B0604030504040204" pitchFamily="34" charset="0"/>
            </a:rPr>
            <a:t> DE LOS PROCESOS OPERATIVOS</a:t>
          </a:r>
        </a:p>
      </xdr:txBody>
    </xdr:sp>
    <xdr:clientData/>
  </xdr:twoCellAnchor>
  <xdr:twoCellAnchor editAs="oneCell">
    <xdr:from>
      <xdr:col>0</xdr:col>
      <xdr:colOff>685800</xdr:colOff>
      <xdr:row>0</xdr:row>
      <xdr:rowOff>0</xdr:rowOff>
    </xdr:from>
    <xdr:to>
      <xdr:col>1</xdr:col>
      <xdr:colOff>1304925</xdr:colOff>
      <xdr:row>0</xdr:row>
      <xdr:rowOff>876300</xdr:rowOff>
    </xdr:to>
    <xdr:pic>
      <xdr:nvPicPr>
        <xdr:cNvPr id="20" name="Imagen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685800" y="0"/>
          <a:ext cx="1304925" cy="8763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352425</xdr:colOff>
      <xdr:row>0</xdr:row>
      <xdr:rowOff>9525</xdr:rowOff>
    </xdr:from>
    <xdr:to>
      <xdr:col>9</xdr:col>
      <xdr:colOff>590550</xdr:colOff>
      <xdr:row>5</xdr:row>
      <xdr:rowOff>0</xdr:rowOff>
    </xdr:to>
    <xdr:pic>
      <xdr:nvPicPr>
        <xdr:cNvPr id="2" name="Imagen 1" descr="Imagen relacionada"/>
        <xdr:cNvPicPr preferRelativeResize="1">
          <a:picLocks noChangeAspect="1"/>
        </xdr:cNvPicPr>
      </xdr:nvPicPr>
      <xdr:blipFill>
        <a:blip r:embed="rId1">
          <a:extLst>
            <a:ext uri="{28A0092B-C50C-407E-A947-70E740481C1C}">
              <a14:useLocalDpi xmlns:a14="http://schemas.microsoft.com/office/drawing/2010/main" val="0"/>
            </a:ext>
          </a:extLst>
        </a:blip>
        <a:srcRect b="52986"/>
        <a:stretch>
          <a:fillRect/>
        </a:stretch>
      </xdr:blipFill>
      <xdr:spPr bwMode="auto">
        <a:xfrm flipH="1">
          <a:off x="6638925" y="9525"/>
          <a:ext cx="6972300" cy="9429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742950</xdr:colOff>
      <xdr:row>0</xdr:row>
      <xdr:rowOff>133350</xdr:rowOff>
    </xdr:from>
    <xdr:to>
      <xdr:col>9</xdr:col>
      <xdr:colOff>9525</xdr:colOff>
      <xdr:row>3</xdr:row>
      <xdr:rowOff>133350</xdr:rowOff>
    </xdr:to>
    <xdr:pic>
      <xdr:nvPicPr>
        <xdr:cNvPr id="3" name="Imagen 2" descr="Imagen relacionad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925300" y="133350"/>
          <a:ext cx="1104900" cy="571500"/>
        </a:xfrm>
        <a:prstGeom prst="rect">
          <a:avLst/>
        </a:prstGeom>
        <a:noFill/>
        <a:ln>
          <a:noFill/>
        </a:ln>
      </xdr:spPr>
    </xdr:pic>
    <xdr:clientData/>
  </xdr:twoCellAnchor>
  <xdr:twoCellAnchor editAs="oneCell">
    <xdr:from>
      <xdr:col>0</xdr:col>
      <xdr:colOff>0</xdr:colOff>
      <xdr:row>0</xdr:row>
      <xdr:rowOff>9525</xdr:rowOff>
    </xdr:from>
    <xdr:to>
      <xdr:col>4</xdr:col>
      <xdr:colOff>352425</xdr:colOff>
      <xdr:row>5</xdr:row>
      <xdr:rowOff>0</xdr:rowOff>
    </xdr:to>
    <xdr:pic>
      <xdr:nvPicPr>
        <xdr:cNvPr id="6" name="Imagen 5" descr="Imagen relacionada"/>
        <xdr:cNvPicPr preferRelativeResize="1">
          <a:picLocks noChangeAspect="1"/>
        </xdr:cNvPicPr>
      </xdr:nvPicPr>
      <xdr:blipFill>
        <a:blip r:embed="rId1">
          <a:extLst>
            <a:ext uri="{28A0092B-C50C-407E-A947-70E740481C1C}">
              <a14:useLocalDpi xmlns:a14="http://schemas.microsoft.com/office/drawing/2010/main" val="0"/>
            </a:ext>
          </a:extLst>
        </a:blip>
        <a:srcRect b="52986"/>
        <a:stretch>
          <a:fillRect/>
        </a:stretch>
      </xdr:blipFill>
      <xdr:spPr bwMode="auto">
        <a:xfrm>
          <a:off x="0" y="9525"/>
          <a:ext cx="6638925" cy="9429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85725</xdr:colOff>
      <xdr:row>0</xdr:row>
      <xdr:rowOff>19050</xdr:rowOff>
    </xdr:from>
    <xdr:to>
      <xdr:col>9</xdr:col>
      <xdr:colOff>209550</xdr:colOff>
      <xdr:row>4</xdr:row>
      <xdr:rowOff>180975</xdr:rowOff>
    </xdr:to>
    <xdr:sp macro="" textlink="">
      <xdr:nvSpPr>
        <xdr:cNvPr id="4" name="CuadroTexto 3"/>
        <xdr:cNvSpPr txBox="1"/>
      </xdr:nvSpPr>
      <xdr:spPr>
        <a:xfrm>
          <a:off x="390525" y="19050"/>
          <a:ext cx="12839700" cy="923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50">
              <a:latin typeface="Atlanta" panose="020B0502020202020204" pitchFamily="34" charset="0"/>
            </a:rPr>
            <a:t>UNIVERSIDAD MICHOACANA DE SAN NICOLÁS DE HIDALGO</a:t>
          </a:r>
        </a:p>
        <a:p>
          <a:pPr algn="ctr"/>
          <a:r>
            <a:rPr lang="es-MX" sz="1050">
              <a:latin typeface="Atlanta" panose="020B0502020202020204" pitchFamily="34" charset="0"/>
            </a:rPr>
            <a:t>DIRECCIÓN DE BIBLIOTECAS</a:t>
          </a:r>
        </a:p>
        <a:p>
          <a:pPr algn="ctr"/>
          <a:endParaRPr lang="es-MX" sz="1050">
            <a:latin typeface="Atlanta" panose="020B0502020202020204" pitchFamily="34" charset="0"/>
          </a:endParaRPr>
        </a:p>
        <a:p>
          <a:pPr algn="ctr"/>
          <a:r>
            <a:rPr lang="es-MX" sz="1200" b="1">
              <a:latin typeface="Tahoma" panose="020B0604030504040204" pitchFamily="34" charset="0"/>
              <a:ea typeface="Tahoma" panose="020B0604030504040204" pitchFamily="34" charset="0"/>
              <a:cs typeface="Tahoma" panose="020B0604030504040204" pitchFamily="34" charset="0"/>
            </a:rPr>
            <a:t>MEDICIÓN</a:t>
          </a:r>
          <a:r>
            <a:rPr lang="es-MX" sz="1200" b="1" baseline="0">
              <a:latin typeface="Tahoma" panose="020B0604030504040204" pitchFamily="34" charset="0"/>
              <a:ea typeface="Tahoma" panose="020B0604030504040204" pitchFamily="34" charset="0"/>
              <a:cs typeface="Tahoma" panose="020B0604030504040204" pitchFamily="34" charset="0"/>
            </a:rPr>
            <a:t> DE LOS PROCESOS OPERATIVOS</a:t>
          </a:r>
        </a:p>
      </xdr:txBody>
    </xdr:sp>
    <xdr:clientData/>
  </xdr:twoCellAnchor>
  <xdr:twoCellAnchor editAs="oneCell">
    <xdr:from>
      <xdr:col>0</xdr:col>
      <xdr:colOff>0</xdr:colOff>
      <xdr:row>0</xdr:row>
      <xdr:rowOff>0</xdr:rowOff>
    </xdr:from>
    <xdr:to>
      <xdr:col>1</xdr:col>
      <xdr:colOff>1000125</xdr:colOff>
      <xdr:row>4</xdr:row>
      <xdr:rowOff>114300</xdr:rowOff>
    </xdr:to>
    <xdr:pic>
      <xdr:nvPicPr>
        <xdr:cNvPr id="5" name="Imagen 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0" y="0"/>
          <a:ext cx="1304925" cy="876300"/>
        </a:xfrm>
        <a:prstGeom prst="rect">
          <a:avLst/>
        </a:prstGeom>
        <a:ln>
          <a:noFill/>
        </a:ln>
      </xdr:spPr>
    </xdr:pic>
    <xdr:clientData/>
  </xdr:twoCellAnchor>
  <xdr:twoCellAnchor editAs="oneCell">
    <xdr:from>
      <xdr:col>0</xdr:col>
      <xdr:colOff>0</xdr:colOff>
      <xdr:row>8</xdr:row>
      <xdr:rowOff>57150</xdr:rowOff>
    </xdr:from>
    <xdr:to>
      <xdr:col>1</xdr:col>
      <xdr:colOff>323850</xdr:colOff>
      <xdr:row>11</xdr:row>
      <xdr:rowOff>200025</xdr:rowOff>
    </xdr:to>
    <xdr:pic>
      <xdr:nvPicPr>
        <xdr:cNvPr id="7" name="Imagen 6" descr="Imagen relacionada"/>
        <xdr:cNvPicPr preferRelativeResize="1">
          <a:picLocks noChangeAspect="1"/>
        </xdr:cNvPicPr>
      </xdr:nvPicPr>
      <xdr:blipFill>
        <a:blip r:embed="rId4">
          <a:extLst>
            <a:ext uri="{28A0092B-C50C-407E-A947-70E740481C1C}">
              <a14:useLocalDpi xmlns:a14="http://schemas.microsoft.com/office/drawing/2010/main" val="0"/>
            </a:ext>
          </a:extLst>
        </a:blip>
        <a:srcRect l="9523" t="11904" r="11903" b="10714"/>
        <a:stretch>
          <a:fillRect/>
        </a:stretch>
      </xdr:blipFill>
      <xdr:spPr bwMode="auto">
        <a:xfrm>
          <a:off x="0" y="1619250"/>
          <a:ext cx="628650" cy="619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1</xdr:col>
      <xdr:colOff>409575</xdr:colOff>
      <xdr:row>48</xdr:row>
      <xdr:rowOff>142875</xdr:rowOff>
    </xdr:to>
    <xdr:pic>
      <xdr:nvPicPr>
        <xdr:cNvPr id="9" name="Imagen 8" descr="Imagen relacionada"/>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9867900"/>
          <a:ext cx="714375"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180975</xdr:colOff>
      <xdr:row>7</xdr:row>
      <xdr:rowOff>47625</xdr:rowOff>
    </xdr:from>
    <xdr:ext cx="6000750" cy="933450"/>
    <xdr:sp macro="" textlink="">
      <xdr:nvSpPr>
        <xdr:cNvPr id="10" name="Rectángulo 9"/>
        <xdr:cNvSpPr/>
      </xdr:nvSpPr>
      <xdr:spPr>
        <a:xfrm>
          <a:off x="485775" y="1409700"/>
          <a:ext cx="6000750" cy="933450"/>
        </a:xfrm>
        <a:prstGeom prst="rect">
          <a:avLst/>
        </a:prstGeom>
        <a:noFill/>
        <a:ln>
          <a:noFill/>
        </a:ln>
      </xdr:spPr>
      <xdr:txBody>
        <a:bodyPr wrap="none" lIns="91440" tIns="45720" rIns="91440" bIns="45720">
          <a:spAutoFit/>
        </a:bodyPr>
        <a:lstStyle/>
        <a:p>
          <a:pPr algn="ctr"/>
          <a:r>
            <a:rPr lang="es-ES" sz="5400" b="0" cap="none" spc="0">
              <a:ln w="0"/>
              <a:solidFill>
                <a:schemeClr val="accent1"/>
              </a:solidFill>
              <a:effectLst>
                <a:outerShdw blurRad="38100" dist="25400" dir="5400000" algn="ctr" rotWithShape="0">
                  <a:srgbClr val="6E747A">
                    <a:alpha val="43000"/>
                  </a:srgbClr>
                </a:outerShdw>
              </a:effectLst>
            </a:rPr>
            <a:t>Tabla de Indicadores</a:t>
          </a:r>
        </a:p>
      </xdr:txBody>
    </xdr:sp>
    <xdr:clientData/>
  </xdr:oneCellAnchor>
  <xdr:oneCellAnchor>
    <xdr:from>
      <xdr:col>1</xdr:col>
      <xdr:colOff>304800</xdr:colOff>
      <xdr:row>44</xdr:row>
      <xdr:rowOff>57150</xdr:rowOff>
    </xdr:from>
    <xdr:ext cx="6000750" cy="933450"/>
    <xdr:sp macro="" textlink="">
      <xdr:nvSpPr>
        <xdr:cNvPr id="11" name="Rectángulo 10"/>
        <xdr:cNvSpPr/>
      </xdr:nvSpPr>
      <xdr:spPr>
        <a:xfrm>
          <a:off x="609600" y="9734550"/>
          <a:ext cx="6000750" cy="933450"/>
        </a:xfrm>
        <a:prstGeom prst="rect">
          <a:avLst/>
        </a:prstGeom>
        <a:noFill/>
        <a:ln>
          <a:noFill/>
        </a:ln>
      </xdr:spPr>
      <xdr:txBody>
        <a:bodyPr wrap="none" lIns="91440" tIns="45720" rIns="91440" bIns="45720">
          <a:spAutoFit/>
        </a:bodyPr>
        <a:lstStyle/>
        <a:p>
          <a:pPr algn="ctr"/>
          <a:r>
            <a:rPr lang="es-ES" sz="5400" b="0" cap="none" spc="0">
              <a:ln w="0"/>
              <a:solidFill>
                <a:schemeClr val="accent1"/>
              </a:solidFill>
              <a:effectLst>
                <a:outerShdw blurRad="38100" dist="25400" dir="5400000" algn="ctr" rotWithShape="0">
                  <a:srgbClr val="6E747A">
                    <a:alpha val="43000"/>
                  </a:srgbClr>
                </a:outerShdw>
              </a:effectLst>
            </a:rPr>
            <a:t>Tabla de Indicadores</a:t>
          </a:r>
        </a:p>
      </xdr:txBody>
    </xdr:sp>
    <xdr:clientData/>
  </xdr:oneCellAnchor>
  <xdr:twoCellAnchor editAs="oneCell">
    <xdr:from>
      <xdr:col>0</xdr:col>
      <xdr:colOff>0</xdr:colOff>
      <xdr:row>69</xdr:row>
      <xdr:rowOff>0</xdr:rowOff>
    </xdr:from>
    <xdr:to>
      <xdr:col>1</xdr:col>
      <xdr:colOff>666750</xdr:colOff>
      <xdr:row>74</xdr:row>
      <xdr:rowOff>9525</xdr:rowOff>
    </xdr:to>
    <xdr:pic>
      <xdr:nvPicPr>
        <xdr:cNvPr id="12" name="Imagen 11" descr="Imagen relacionada"/>
        <xdr:cNvPicPr preferRelativeResize="1">
          <a:picLocks noChangeAspect="1"/>
        </xdr:cNvPicPr>
      </xdr:nvPicPr>
      <xdr:blipFill>
        <a:blip r:embed="rId6">
          <a:extLst>
            <a:ext uri="{28A0092B-C50C-407E-A947-70E740481C1C}">
              <a14:useLocalDpi xmlns:a14="http://schemas.microsoft.com/office/drawing/2010/main" val="0"/>
            </a:ext>
          </a:extLst>
        </a:blip>
        <a:srcRect l="8790" t="9889" r="10987" b="10987"/>
        <a:stretch>
          <a:fillRect/>
        </a:stretch>
      </xdr:blipFill>
      <xdr:spPr bwMode="auto">
        <a:xfrm>
          <a:off x="0" y="17316450"/>
          <a:ext cx="971550"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647700</xdr:colOff>
      <xdr:row>69</xdr:row>
      <xdr:rowOff>0</xdr:rowOff>
    </xdr:from>
    <xdr:ext cx="6000750" cy="933450"/>
    <xdr:sp macro="" textlink="">
      <xdr:nvSpPr>
        <xdr:cNvPr id="13" name="Rectángulo 12"/>
        <xdr:cNvSpPr/>
      </xdr:nvSpPr>
      <xdr:spPr>
        <a:xfrm>
          <a:off x="952500" y="17316450"/>
          <a:ext cx="6000750" cy="933450"/>
        </a:xfrm>
        <a:prstGeom prst="rect">
          <a:avLst/>
        </a:prstGeom>
        <a:noFill/>
        <a:ln>
          <a:noFill/>
        </a:ln>
      </xdr:spPr>
      <xdr:txBody>
        <a:bodyPr wrap="none" lIns="91440" tIns="45720" rIns="91440" bIns="45720">
          <a:spAutoFit/>
        </a:bodyPr>
        <a:lstStyle/>
        <a:p>
          <a:pPr algn="ctr"/>
          <a:r>
            <a:rPr lang="es-ES" sz="5400" b="0" cap="none" spc="0">
              <a:ln w="0"/>
              <a:solidFill>
                <a:schemeClr val="accent1"/>
              </a:solidFill>
              <a:effectLst>
                <a:outerShdw blurRad="38100" dist="25400" dir="5400000" algn="ctr" rotWithShape="0">
                  <a:srgbClr val="6E747A">
                    <a:alpha val="43000"/>
                  </a:srgbClr>
                </a:outerShdw>
              </a:effectLst>
            </a:rPr>
            <a:t>Tabla de Indicadores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66675</xdr:rowOff>
    </xdr:from>
    <xdr:to>
      <xdr:col>6</xdr:col>
      <xdr:colOff>0</xdr:colOff>
      <xdr:row>16</xdr:row>
      <xdr:rowOff>123825</xdr:rowOff>
    </xdr:to>
    <xdr:graphicFrame macro="">
      <xdr:nvGraphicFramePr>
        <xdr:cNvPr id="2" name="Gráfico 1"/>
        <xdr:cNvGraphicFramePr/>
      </xdr:nvGraphicFramePr>
      <xdr:xfrm>
        <a:off x="0" y="657225"/>
        <a:ext cx="4572000" cy="27241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xdr:row>
      <xdr:rowOff>85725</xdr:rowOff>
    </xdr:from>
    <xdr:to>
      <xdr:col>11</xdr:col>
      <xdr:colOff>762000</xdr:colOff>
      <xdr:row>16</xdr:row>
      <xdr:rowOff>161925</xdr:rowOff>
    </xdr:to>
    <xdr:graphicFrame macro="">
      <xdr:nvGraphicFramePr>
        <xdr:cNvPr id="3" name="Gráfico 2"/>
        <xdr:cNvGraphicFramePr/>
      </xdr:nvGraphicFramePr>
      <xdr:xfrm>
        <a:off x="4572000" y="676275"/>
        <a:ext cx="4572000" cy="274320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2</xdr:row>
      <xdr:rowOff>85725</xdr:rowOff>
    </xdr:from>
    <xdr:to>
      <xdr:col>18</xdr:col>
      <xdr:colOff>38100</xdr:colOff>
      <xdr:row>16</xdr:row>
      <xdr:rowOff>161925</xdr:rowOff>
    </xdr:to>
    <xdr:graphicFrame macro="">
      <xdr:nvGraphicFramePr>
        <xdr:cNvPr id="4" name="Gráfico 3"/>
        <xdr:cNvGraphicFramePr/>
      </xdr:nvGraphicFramePr>
      <xdr:xfrm>
        <a:off x="9144000" y="676275"/>
        <a:ext cx="4610100" cy="2743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16</xdr:row>
      <xdr:rowOff>142875</xdr:rowOff>
    </xdr:from>
    <xdr:to>
      <xdr:col>5</xdr:col>
      <xdr:colOff>762000</xdr:colOff>
      <xdr:row>31</xdr:row>
      <xdr:rowOff>28575</xdr:rowOff>
    </xdr:to>
    <xdr:graphicFrame macro="">
      <xdr:nvGraphicFramePr>
        <xdr:cNvPr id="5" name="Gráfico 4"/>
        <xdr:cNvGraphicFramePr/>
      </xdr:nvGraphicFramePr>
      <xdr:xfrm>
        <a:off x="0" y="3400425"/>
        <a:ext cx="4572000" cy="2743200"/>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16</xdr:row>
      <xdr:rowOff>142875</xdr:rowOff>
    </xdr:from>
    <xdr:to>
      <xdr:col>12</xdr:col>
      <xdr:colOff>9525</xdr:colOff>
      <xdr:row>31</xdr:row>
      <xdr:rowOff>28575</xdr:rowOff>
    </xdr:to>
    <xdr:graphicFrame macro="">
      <xdr:nvGraphicFramePr>
        <xdr:cNvPr id="6" name="Gráfico 5"/>
        <xdr:cNvGraphicFramePr/>
      </xdr:nvGraphicFramePr>
      <xdr:xfrm>
        <a:off x="4581525" y="3400425"/>
        <a:ext cx="4572000" cy="2743200"/>
      </xdr:xfrm>
      <a:graphic>
        <a:graphicData uri="http://schemas.openxmlformats.org/drawingml/2006/chart">
          <c:chart xmlns:c="http://schemas.openxmlformats.org/drawingml/2006/chart" r:id="rId5"/>
        </a:graphicData>
      </a:graphic>
    </xdr:graphicFrame>
    <xdr:clientData/>
  </xdr:twoCellAnchor>
  <xdr:twoCellAnchor>
    <xdr:from>
      <xdr:col>12</xdr:col>
      <xdr:colOff>9525</xdr:colOff>
      <xdr:row>16</xdr:row>
      <xdr:rowOff>161925</xdr:rowOff>
    </xdr:from>
    <xdr:to>
      <xdr:col>18</xdr:col>
      <xdr:colOff>47625</xdr:colOff>
      <xdr:row>31</xdr:row>
      <xdr:rowOff>47625</xdr:rowOff>
    </xdr:to>
    <xdr:graphicFrame macro="">
      <xdr:nvGraphicFramePr>
        <xdr:cNvPr id="7" name="Gráfico 6"/>
        <xdr:cNvGraphicFramePr/>
      </xdr:nvGraphicFramePr>
      <xdr:xfrm>
        <a:off x="9153525" y="3419475"/>
        <a:ext cx="4610100" cy="2743200"/>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31</xdr:row>
      <xdr:rowOff>38100</xdr:rowOff>
    </xdr:from>
    <xdr:to>
      <xdr:col>6</xdr:col>
      <xdr:colOff>9525</xdr:colOff>
      <xdr:row>45</xdr:row>
      <xdr:rowOff>114300</xdr:rowOff>
    </xdr:to>
    <xdr:graphicFrame macro="">
      <xdr:nvGraphicFramePr>
        <xdr:cNvPr id="8" name="Gráfico 7"/>
        <xdr:cNvGraphicFramePr/>
      </xdr:nvGraphicFramePr>
      <xdr:xfrm>
        <a:off x="9525" y="6153150"/>
        <a:ext cx="4572000" cy="2743200"/>
      </xdr:xfrm>
      <a:graphic>
        <a:graphicData uri="http://schemas.openxmlformats.org/drawingml/2006/chart">
          <c:chart xmlns:c="http://schemas.openxmlformats.org/drawingml/2006/chart" r:id="rId7"/>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76200</xdr:colOff>
      <xdr:row>6</xdr:row>
      <xdr:rowOff>38100</xdr:rowOff>
    </xdr:to>
    <xdr:pic>
      <xdr:nvPicPr>
        <xdr:cNvPr id="2" name="Imagen 1" descr="Imagen relacionada"/>
        <xdr:cNvPicPr preferRelativeResize="1">
          <a:picLocks noChangeAspect="1"/>
        </xdr:cNvPicPr>
      </xdr:nvPicPr>
      <xdr:blipFill>
        <a:blip r:embed="rId1">
          <a:extLst>
            <a:ext uri="{28A0092B-C50C-407E-A947-70E740481C1C}">
              <a14:useLocalDpi xmlns:a14="http://schemas.microsoft.com/office/drawing/2010/main" val="0"/>
            </a:ext>
          </a:extLst>
        </a:blip>
        <a:srcRect b="52986"/>
        <a:stretch>
          <a:fillRect/>
        </a:stretch>
      </xdr:blipFill>
      <xdr:spPr bwMode="auto">
        <a:xfrm>
          <a:off x="0" y="0"/>
          <a:ext cx="5829300" cy="1181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114300</xdr:colOff>
      <xdr:row>0</xdr:row>
      <xdr:rowOff>0</xdr:rowOff>
    </xdr:from>
    <xdr:to>
      <xdr:col>14</xdr:col>
      <xdr:colOff>114300</xdr:colOff>
      <xdr:row>6</xdr:row>
      <xdr:rowOff>161925</xdr:rowOff>
    </xdr:to>
    <xdr:pic>
      <xdr:nvPicPr>
        <xdr:cNvPr id="3" name="Imagen 2" descr="Imagen relacionada"/>
        <xdr:cNvPicPr preferRelativeResize="1">
          <a:picLocks noChangeAspect="1"/>
        </xdr:cNvPicPr>
      </xdr:nvPicPr>
      <xdr:blipFill>
        <a:blip r:embed="rId1">
          <a:extLst>
            <a:ext uri="{28A0092B-C50C-407E-A947-70E740481C1C}">
              <a14:useLocalDpi xmlns:a14="http://schemas.microsoft.com/office/drawing/2010/main" val="0"/>
            </a:ext>
          </a:extLst>
        </a:blip>
        <a:srcRect b="52986"/>
        <a:stretch>
          <a:fillRect/>
        </a:stretch>
      </xdr:blipFill>
      <xdr:spPr bwMode="auto">
        <a:xfrm flipH="1">
          <a:off x="3543300" y="0"/>
          <a:ext cx="5476875" cy="13049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12</xdr:col>
      <xdr:colOff>314325</xdr:colOff>
      <xdr:row>0</xdr:row>
      <xdr:rowOff>104775</xdr:rowOff>
    </xdr:from>
    <xdr:to>
      <xdr:col>13</xdr:col>
      <xdr:colOff>533400</xdr:colOff>
      <xdr:row>3</xdr:row>
      <xdr:rowOff>95250</xdr:rowOff>
    </xdr:to>
    <xdr:pic>
      <xdr:nvPicPr>
        <xdr:cNvPr id="4" name="Imagen 3" descr="Imagen relacionad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572375" y="104775"/>
          <a:ext cx="1095375" cy="561975"/>
        </a:xfrm>
        <a:prstGeom prst="rect">
          <a:avLst/>
        </a:prstGeom>
        <a:noFill/>
        <a:ln>
          <a:noFill/>
        </a:ln>
      </xdr:spPr>
    </xdr:pic>
    <xdr:clientData/>
  </xdr:twoCellAnchor>
  <xdr:twoCellAnchor>
    <xdr:from>
      <xdr:col>4</xdr:col>
      <xdr:colOff>428625</xdr:colOff>
      <xdr:row>1</xdr:row>
      <xdr:rowOff>38100</xdr:rowOff>
    </xdr:from>
    <xdr:to>
      <xdr:col>11</xdr:col>
      <xdr:colOff>590550</xdr:colOff>
      <xdr:row>6</xdr:row>
      <xdr:rowOff>85725</xdr:rowOff>
    </xdr:to>
    <xdr:sp macro="" textlink="">
      <xdr:nvSpPr>
        <xdr:cNvPr id="6" name="CuadroTexto 5"/>
        <xdr:cNvSpPr txBox="1"/>
      </xdr:nvSpPr>
      <xdr:spPr>
        <a:xfrm>
          <a:off x="3352800" y="228600"/>
          <a:ext cx="3800475" cy="1000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50">
              <a:latin typeface="Atlanta" panose="020B0502020202020204" pitchFamily="34" charset="0"/>
            </a:rPr>
            <a:t>UNIVERSIDAD MICHOACANA DE SAN NICOLÁS DE HIDALGO</a:t>
          </a:r>
        </a:p>
        <a:p>
          <a:pPr algn="ctr"/>
          <a:r>
            <a:rPr lang="es-MX" sz="1050">
              <a:latin typeface="Atlanta" panose="020B0502020202020204" pitchFamily="34" charset="0"/>
            </a:rPr>
            <a:t>DIRECCIÓN DE BIBLIOTECAS</a:t>
          </a:r>
        </a:p>
        <a:p>
          <a:pPr algn="ctr"/>
          <a:endParaRPr lang="es-MX" sz="1050">
            <a:latin typeface="Atlanta" panose="020B0502020202020204" pitchFamily="34" charset="0"/>
          </a:endParaRPr>
        </a:p>
        <a:p>
          <a:pPr algn="ctr"/>
          <a:r>
            <a:rPr lang="es-MX" sz="1200" b="1">
              <a:latin typeface="Tahoma" panose="020B0604030504040204" pitchFamily="34" charset="0"/>
              <a:ea typeface="Tahoma" panose="020B0604030504040204" pitchFamily="34" charset="0"/>
              <a:cs typeface="Tahoma" panose="020B0604030504040204" pitchFamily="34" charset="0"/>
            </a:rPr>
            <a:t>MEDICIÓN</a:t>
          </a:r>
          <a:r>
            <a:rPr lang="es-MX" sz="1200" b="1" baseline="0">
              <a:latin typeface="Tahoma" panose="020B0604030504040204" pitchFamily="34" charset="0"/>
              <a:ea typeface="Tahoma" panose="020B0604030504040204" pitchFamily="34" charset="0"/>
              <a:cs typeface="Tahoma" panose="020B0604030504040204" pitchFamily="34" charset="0"/>
            </a:rPr>
            <a:t> DE LOS PROCESOS OPERATIVOS</a:t>
          </a:r>
          <a:endParaRPr lang="es-MX" sz="12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13</xdr:col>
      <xdr:colOff>742950</xdr:colOff>
      <xdr:row>8</xdr:row>
      <xdr:rowOff>209550</xdr:rowOff>
    </xdr:from>
    <xdr:to>
      <xdr:col>14</xdr:col>
      <xdr:colOff>514350</xdr:colOff>
      <xdr:row>10</xdr:row>
      <xdr:rowOff>180975</xdr:rowOff>
    </xdr:to>
    <xdr:pic>
      <xdr:nvPicPr>
        <xdr:cNvPr id="9" name="Imagen 8" descr="Resultado de imagen para flecha curva"/>
        <xdr:cNvPicPr preferRelativeResize="1">
          <a:picLocks noChangeAspect="1"/>
        </xdr:cNvPicPr>
      </xdr:nvPicPr>
      <xdr:blipFill>
        <a:blip r:embed="rId3">
          <a:duotone>
            <a:schemeClr val="accent6">
              <a:shade val="45000"/>
              <a:satMod val="135000"/>
            </a:schemeClr>
            <a:prstClr val="white"/>
          </a:duotone>
          <a:extLst>
            <a:ext uri="{28A0092B-C50C-407E-A947-70E740481C1C}">
              <a14:useLocalDpi xmlns:a14="http://schemas.microsoft.com/office/drawing/2010/main" val="0"/>
            </a:ext>
          </a:extLst>
        </a:blip>
        <a:stretch>
          <a:fillRect/>
        </a:stretch>
      </xdr:blipFill>
      <xdr:spPr bwMode="auto">
        <a:xfrm rot="20752941">
          <a:off x="8877300" y="1743075"/>
          <a:ext cx="5429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0</xdr:row>
      <xdr:rowOff>114300</xdr:rowOff>
    </xdr:from>
    <xdr:to>
      <xdr:col>1</xdr:col>
      <xdr:colOff>1390650</xdr:colOff>
      <xdr:row>6</xdr:row>
      <xdr:rowOff>0</xdr:rowOff>
    </xdr:to>
    <xdr:pic>
      <xdr:nvPicPr>
        <xdr:cNvPr id="8" name="Imagen 7"/>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33375" y="114300"/>
          <a:ext cx="1333500" cy="10287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247650</xdr:colOff>
      <xdr:row>1</xdr:row>
      <xdr:rowOff>28575</xdr:rowOff>
    </xdr:from>
    <xdr:ext cx="1552575" cy="371475"/>
    <mc:AlternateContent xmlns:mc="http://schemas.openxmlformats.org/markup-compatibility/2006">
      <mc:Choice xmlns:a14="http://schemas.microsoft.com/office/drawing/2010/main" Requires="a14">
        <xdr:sp macro="" textlink="">
          <xdr:nvSpPr>
            <xdr:cNvPr id="2" name="CuadroTexto 1"/>
            <xdr:cNvSpPr txBox="1"/>
          </xdr:nvSpPr>
          <xdr:spPr>
            <a:xfrm>
              <a:off x="1914525" y="219075"/>
              <a:ext cx="15525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𝑛</m:t>
                    </m:r>
                    <m:r>
                      <a:rPr lang="es-MX" sz="1100" i="1">
                        <a:latin typeface="Cambria Math" panose="02040503050406030204" pitchFamily="18" charset="0"/>
                      </a:rPr>
                      <m:t>=</m:t>
                    </m:r>
                    <m:f>
                      <m:fPr>
                        <m:ctrlPr>
                          <a:rPr lang="es-MX" sz="1100" i="1">
                            <a:latin typeface="Cambria Math" panose="02040503050406030204" pitchFamily="18" charset="0"/>
                          </a:rPr>
                        </m:ctrlPr>
                      </m:fPr>
                      <m:num>
                        <m:r>
                          <a:rPr lang="es-MX" sz="1100" b="0" i="1">
                            <a:latin typeface="Cambria Math" panose="02040503050406030204" pitchFamily="18" charset="0"/>
                          </a:rPr>
                          <m:t>𝑁𝑥</m:t>
                        </m:r>
                        <m:sSup>
                          <m:sSupPr>
                            <m:ctrlPr>
                              <a:rPr lang="es-MX" sz="1100" b="0" i="1">
                                <a:latin typeface="Cambria Math" panose="02040503050406030204" pitchFamily="18" charset="0"/>
                              </a:rPr>
                            </m:ctrlPr>
                          </m:sSupPr>
                          <m:e>
                            <m:r>
                              <a:rPr lang="es-MX" sz="1100" b="0" i="1">
                                <a:latin typeface="Cambria Math" panose="02040503050406030204" pitchFamily="18" charset="0"/>
                              </a:rPr>
                              <m:t>𝑍</m:t>
                            </m:r>
                          </m:e>
                          <m:sup>
                            <m:r>
                              <a:rPr lang="es-MX" sz="1100" b="0" i="1">
                                <a:latin typeface="Cambria Math" panose="02040503050406030204" pitchFamily="18" charset="0"/>
                              </a:rPr>
                              <m:t>2</m:t>
                            </m:r>
                          </m:sup>
                        </m:sSup>
                        <m:r>
                          <a:rPr lang="es-MX" sz="1100" b="0" i="1">
                            <a:latin typeface="Cambria Math" panose="02040503050406030204" pitchFamily="18" charset="0"/>
                          </a:rPr>
                          <m:t>𝑥𝑝𝑥𝑞</m:t>
                        </m:r>
                      </m:num>
                      <m:den>
                        <m:sSup>
                          <m:sSupPr>
                            <m:ctrlPr>
                              <a:rPr lang="es-MX" sz="1100" i="1">
                                <a:latin typeface="Cambria Math" panose="02040503050406030204" pitchFamily="18" charset="0"/>
                              </a:rPr>
                            </m:ctrlPr>
                          </m:sSupPr>
                          <m:e>
                            <m:r>
                              <a:rPr lang="es-MX" sz="1100" b="0" i="1">
                                <a:latin typeface="Cambria Math" panose="02040503050406030204" pitchFamily="18" charset="0"/>
                              </a:rPr>
                              <m:t>𝑑</m:t>
                            </m:r>
                          </m:e>
                          <m:sup>
                            <m:r>
                              <a:rPr lang="es-MX" sz="1100" b="0" i="1">
                                <a:latin typeface="Cambria Math" panose="02040503050406030204" pitchFamily="18" charset="0"/>
                              </a:rPr>
                              <m:t>2</m:t>
                            </m:r>
                          </m:sup>
                        </m:sSup>
                        <m:d>
                          <m:dPr>
                            <m:ctrlPr>
                              <a:rPr lang="es-MX" sz="1100" b="0" i="1">
                                <a:latin typeface="Cambria Math" panose="02040503050406030204" pitchFamily="18" charset="0"/>
                              </a:rPr>
                            </m:ctrlPr>
                          </m:dPr>
                          <m:e>
                            <m:r>
                              <a:rPr lang="es-MX" sz="1100" b="0" i="1">
                                <a:latin typeface="Cambria Math" panose="02040503050406030204" pitchFamily="18" charset="0"/>
                              </a:rPr>
                              <m:t>𝑁</m:t>
                            </m:r>
                            <m:r>
                              <a:rPr lang="es-MX" sz="1100" b="0" i="1">
                                <a:latin typeface="Cambria Math" panose="02040503050406030204" pitchFamily="18" charset="0"/>
                                <a:ea typeface="Cambria Math" panose="02040503050406030204" pitchFamily="18" charset="0"/>
                              </a:rPr>
                              <m:t>−</m:t>
                            </m:r>
                            <m:r>
                              <a:rPr lang="es-MX" sz="1100" b="0" i="1">
                                <a:latin typeface="Cambria Math" panose="02040503050406030204" pitchFamily="18" charset="0"/>
                              </a:rPr>
                              <m:t>1</m:t>
                            </m:r>
                          </m:e>
                        </m:d>
                        <m:r>
                          <a:rPr lang="es-MX" sz="1100" b="0" i="1">
                            <a:latin typeface="Cambria Math" panose="02040503050406030204" pitchFamily="18" charset="0"/>
                          </a:rPr>
                          <m:t>+</m:t>
                        </m:r>
                        <m:sSup>
                          <m:sSupPr>
                            <m:ctrlPr>
                              <a:rPr lang="es-MX" sz="1100" b="0" i="1">
                                <a:latin typeface="Cambria Math" panose="02040503050406030204" pitchFamily="18" charset="0"/>
                              </a:rPr>
                            </m:ctrlPr>
                          </m:sSupPr>
                          <m:e>
                            <m:r>
                              <a:rPr lang="es-MX" sz="1100" b="0" i="1">
                                <a:latin typeface="Cambria Math" panose="02040503050406030204" pitchFamily="18" charset="0"/>
                              </a:rPr>
                              <m:t>𝑍</m:t>
                            </m:r>
                          </m:e>
                          <m:sup>
                            <m:r>
                              <a:rPr lang="es-MX" sz="1100" b="0" i="1">
                                <a:latin typeface="Cambria Math" panose="02040503050406030204" pitchFamily="18" charset="0"/>
                              </a:rPr>
                              <m:t>2</m:t>
                            </m:r>
                          </m:sup>
                        </m:sSup>
                        <m:r>
                          <a:rPr lang="es-MX" sz="1100" b="0" i="1">
                            <a:latin typeface="Cambria Math" panose="02040503050406030204" pitchFamily="18" charset="0"/>
                          </a:rPr>
                          <m:t>𝑥𝑝𝑥𝑞</m:t>
                        </m:r>
                      </m:den>
                    </m:f>
                  </m:oMath>
                </m:oMathPara>
              </a14:m>
              <a:endParaRPr lang="es-MX" sz="1100"/>
            </a:p>
          </xdr:txBody>
        </xdr:sp>
      </mc:Choice>
      <mc:Fallback>
        <xdr:sp macro="" textlink="">
          <xdr:nvSpPr>
            <xdr:cNvPr id="2" name="CuadroTexto 1"/>
            <xdr:cNvSpPr txBox="1"/>
          </xdr:nvSpPr>
          <xdr:spPr>
            <a:xfrm>
              <a:off x="1914525" y="219075"/>
              <a:ext cx="15525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𝑛</m:t>
                    </m:r>
                    <m:r>
                      <a:rPr lang="es-MX" sz="1100" i="1">
                        <a:latin typeface="Cambria Math" panose="02040503050406030204" pitchFamily="18" charset="0"/>
                      </a:rPr>
                      <m:t>=</m:t>
                    </m:r>
                    <m:f>
                      <m:fPr>
                        <m:ctrlPr>
                          <a:rPr lang="es-MX" sz="1100" i="1">
                            <a:latin typeface="Cambria Math" panose="02040503050406030204" pitchFamily="18" charset="0"/>
                          </a:rPr>
                        </m:ctrlPr>
                      </m:fPr>
                      <m:num>
                        <m:r>
                          <a:rPr lang="es-MX" sz="1100" b="0" i="1">
                            <a:latin typeface="Cambria Math" panose="02040503050406030204" pitchFamily="18" charset="0"/>
                          </a:rPr>
                          <m:t>𝑁𝑥</m:t>
                        </m:r>
                        <m:sSup>
                          <m:sSupPr>
                            <m:ctrlPr>
                              <a:rPr lang="es-MX" sz="1100" b="0" i="1">
                                <a:latin typeface="Cambria Math" panose="02040503050406030204" pitchFamily="18" charset="0"/>
                              </a:rPr>
                            </m:ctrlPr>
                          </m:sSupPr>
                          <m:e>
                            <m:r>
                              <a:rPr lang="es-MX" sz="1100" b="0" i="1">
                                <a:latin typeface="Cambria Math" panose="02040503050406030204" pitchFamily="18" charset="0"/>
                              </a:rPr>
                              <m:t>𝑍</m:t>
                            </m:r>
                          </m:e>
                          <m:sup>
                            <m:r>
                              <a:rPr lang="es-MX" sz="1100" b="0" i="1">
                                <a:latin typeface="Cambria Math" panose="02040503050406030204" pitchFamily="18" charset="0"/>
                              </a:rPr>
                              <m:t>2</m:t>
                            </m:r>
                          </m:sup>
                        </m:sSup>
                        <m:r>
                          <a:rPr lang="es-MX" sz="1100" b="0" i="1">
                            <a:latin typeface="Cambria Math" panose="02040503050406030204" pitchFamily="18" charset="0"/>
                          </a:rPr>
                          <m:t>𝑥𝑝𝑥𝑞</m:t>
                        </m:r>
                      </m:num>
                      <m:den>
                        <m:sSup>
                          <m:sSupPr>
                            <m:ctrlPr>
                              <a:rPr lang="es-MX" sz="1100" i="1">
                                <a:latin typeface="Cambria Math" panose="02040503050406030204" pitchFamily="18" charset="0"/>
                              </a:rPr>
                            </m:ctrlPr>
                          </m:sSupPr>
                          <m:e>
                            <m:r>
                              <a:rPr lang="es-MX" sz="1100" b="0" i="1">
                                <a:latin typeface="Cambria Math" panose="02040503050406030204" pitchFamily="18" charset="0"/>
                              </a:rPr>
                              <m:t>𝑑</m:t>
                            </m:r>
                          </m:e>
                          <m:sup>
                            <m:r>
                              <a:rPr lang="es-MX" sz="1100" b="0" i="1">
                                <a:latin typeface="Cambria Math" panose="02040503050406030204" pitchFamily="18" charset="0"/>
                              </a:rPr>
                              <m:t>2</m:t>
                            </m:r>
                          </m:sup>
                        </m:sSup>
                        <m:d>
                          <m:dPr>
                            <m:ctrlPr>
                              <a:rPr lang="es-MX" sz="1100" b="0" i="1">
                                <a:latin typeface="Cambria Math" panose="02040503050406030204" pitchFamily="18" charset="0"/>
                              </a:rPr>
                            </m:ctrlPr>
                          </m:dPr>
                          <m:e>
                            <m:r>
                              <a:rPr lang="es-MX" sz="1100" b="0" i="1">
                                <a:latin typeface="Cambria Math" panose="02040503050406030204" pitchFamily="18" charset="0"/>
                              </a:rPr>
                              <m:t>𝑁</m:t>
                            </m:r>
                            <m:r>
                              <a:rPr lang="es-MX" sz="1100" b="0" i="1">
                                <a:latin typeface="Cambria Math" panose="02040503050406030204" pitchFamily="18" charset="0"/>
                                <a:ea typeface="Cambria Math" panose="02040503050406030204" pitchFamily="18" charset="0"/>
                              </a:rPr>
                              <m:t>−</m:t>
                            </m:r>
                            <m:r>
                              <a:rPr lang="es-MX" sz="1100" b="0" i="1">
                                <a:latin typeface="Cambria Math" panose="02040503050406030204" pitchFamily="18" charset="0"/>
                              </a:rPr>
                              <m:t>1</m:t>
                            </m:r>
                          </m:e>
                        </m:d>
                        <m:r>
                          <a:rPr lang="es-MX" sz="1100" b="0" i="1">
                            <a:latin typeface="Cambria Math" panose="02040503050406030204" pitchFamily="18" charset="0"/>
                          </a:rPr>
                          <m:t>+</m:t>
                        </m:r>
                        <m:sSup>
                          <m:sSupPr>
                            <m:ctrlPr>
                              <a:rPr lang="es-MX" sz="1100" b="0" i="1">
                                <a:latin typeface="Cambria Math" panose="02040503050406030204" pitchFamily="18" charset="0"/>
                              </a:rPr>
                            </m:ctrlPr>
                          </m:sSupPr>
                          <m:e>
                            <m:r>
                              <a:rPr lang="es-MX" sz="1100" b="0" i="1">
                                <a:latin typeface="Cambria Math" panose="02040503050406030204" pitchFamily="18" charset="0"/>
                              </a:rPr>
                              <m:t>𝑍</m:t>
                            </m:r>
                          </m:e>
                          <m:sup>
                            <m:r>
                              <a:rPr lang="es-MX" sz="1100" b="0" i="1">
                                <a:latin typeface="Cambria Math" panose="02040503050406030204" pitchFamily="18" charset="0"/>
                              </a:rPr>
                              <m:t>2</m:t>
                            </m:r>
                          </m:sup>
                        </m:sSup>
                        <m:r>
                          <a:rPr lang="es-MX" sz="1100" b="0" i="1">
                            <a:latin typeface="Cambria Math" panose="02040503050406030204" pitchFamily="18" charset="0"/>
                          </a:rPr>
                          <m:t>𝑥𝑝𝑥𝑞</m:t>
                        </m:r>
                      </m:den>
                    </m:f>
                  </m:oMath>
                </m:oMathPara>
              </a14:m>
              <a:endParaRPr lang="es-MX" sz="1100"/>
            </a:p>
          </xdr:txBody>
        </xdr:sp>
      </mc:Fallback>
    </mc:AlternateContent>
    <xdr:clientData/>
  </xdr:oneCellAnchor>
</xdr:wsDr>
</file>

<file path=xl/tables/table1.xml><?xml version="1.0" encoding="utf-8"?>
<table xmlns="http://schemas.openxmlformats.org/spreadsheetml/2006/main" id="3" name="Tabla3" displayName="Tabla3" ref="A7:P16" headerRowCount="0" totalsRowShown="0" dataDxfId="18" tableBorderDxfId="17">
  <tableColumns count="16">
    <tableColumn id="1" name="Columna1" dataDxfId="15" headerRowDxfId="16"/>
    <tableColumn id="2" name="Columna2" dataDxfId="14"/>
    <tableColumn id="3" name="Columna3" dataDxfId="13"/>
    <tableColumn id="4" name="Columna4" dataDxfId="12"/>
    <tableColumn id="5" name="Columna5" dataDxfId="11"/>
    <tableColumn id="6" name="Columna6" dataDxfId="10"/>
    <tableColumn id="7" name="Columna7" dataDxfId="9"/>
    <tableColumn id="8" name="Columna8" dataDxfId="8"/>
    <tableColumn id="9" name="Columna9" dataDxfId="7"/>
    <tableColumn id="10" name="Columna10" dataDxfId="6"/>
    <tableColumn id="11" name="Columna11" dataDxfId="5"/>
    <tableColumn id="12" name="Columna12" dataDxfId="4"/>
    <tableColumn id="13" name="Columna13" dataDxfId="3"/>
    <tableColumn id="14" name="Columna14" dataDxfId="2"/>
    <tableColumn id="15" name="Columna15" dataDxfId="1"/>
    <tableColumn id="16" name="Columna16"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29"/>
  <sheetViews>
    <sheetView workbookViewId="0" topLeftCell="A1">
      <selection activeCell="G22" sqref="G22"/>
    </sheetView>
  </sheetViews>
  <sheetFormatPr defaultColWidth="11.421875" defaultRowHeight="15"/>
  <cols>
    <col min="1" max="1" width="5.421875" style="8" bestFit="1" customWidth="1"/>
    <col min="2" max="2" width="60.57421875" style="10" customWidth="1"/>
    <col min="6" max="6" width="11.421875" style="68" customWidth="1"/>
    <col min="7" max="7" width="28.421875" style="0" bestFit="1" customWidth="1"/>
    <col min="14" max="14" width="12.57421875" style="0" bestFit="1" customWidth="1"/>
  </cols>
  <sheetData>
    <row r="1" spans="3:6" ht="15">
      <c r="C1" s="9"/>
      <c r="D1" s="16"/>
      <c r="E1" s="22"/>
      <c r="F1" s="66"/>
    </row>
    <row r="2" spans="3:6" ht="15">
      <c r="C2" s="9"/>
      <c r="D2" s="16"/>
      <c r="E2" s="22"/>
      <c r="F2" s="66"/>
    </row>
    <row r="3" spans="1:14" ht="15">
      <c r="A3" s="205"/>
      <c r="B3" s="205"/>
      <c r="C3" s="205"/>
      <c r="D3" s="205"/>
      <c r="E3" s="205"/>
      <c r="F3" s="205"/>
      <c r="G3" s="205"/>
      <c r="H3" s="205"/>
      <c r="I3" s="205"/>
      <c r="J3" s="205"/>
      <c r="K3" s="205"/>
      <c r="L3" s="205"/>
      <c r="M3" s="205"/>
      <c r="N3" s="205"/>
    </row>
    <row r="4" spans="1:14" ht="15">
      <c r="A4" s="206"/>
      <c r="B4" s="206"/>
      <c r="C4" s="206"/>
      <c r="D4" s="206"/>
      <c r="E4" s="206"/>
      <c r="F4" s="206"/>
      <c r="G4" s="206"/>
      <c r="H4" s="206"/>
      <c r="I4" s="206"/>
      <c r="J4" s="206"/>
      <c r="K4" s="206"/>
      <c r="L4" s="206"/>
      <c r="M4" s="206"/>
      <c r="N4" s="206"/>
    </row>
    <row r="5" spans="3:6" ht="15">
      <c r="C5" s="9"/>
      <c r="D5" s="16"/>
      <c r="E5" s="22"/>
      <c r="F5" s="66"/>
    </row>
    <row r="6" spans="1:12" ht="21">
      <c r="A6" s="207" t="s">
        <v>111</v>
      </c>
      <c r="B6" s="207"/>
      <c r="C6" s="207"/>
      <c r="D6" s="207"/>
      <c r="E6" s="207"/>
      <c r="F6" s="207"/>
      <c r="G6" s="207"/>
      <c r="H6" s="207"/>
      <c r="I6" s="207"/>
      <c r="J6" s="207"/>
      <c r="K6" s="207"/>
      <c r="L6" s="207"/>
    </row>
    <row r="7" spans="1:12" ht="21" customHeight="1" thickBot="1">
      <c r="A7" s="207" t="s">
        <v>118</v>
      </c>
      <c r="B7" s="207"/>
      <c r="C7" s="207"/>
      <c r="D7" s="207"/>
      <c r="E7" s="207"/>
      <c r="F7" s="207"/>
      <c r="G7" s="207"/>
      <c r="H7" s="207"/>
      <c r="I7" s="207"/>
      <c r="J7" s="207"/>
      <c r="K7" s="207"/>
      <c r="L7" s="207"/>
    </row>
    <row r="8" spans="1:14" ht="16.5" thickBot="1">
      <c r="A8" s="202" t="s">
        <v>227</v>
      </c>
      <c r="B8" s="203"/>
      <c r="C8" s="203"/>
      <c r="D8" s="203"/>
      <c r="E8" s="203"/>
      <c r="F8" s="203"/>
      <c r="G8" s="203"/>
      <c r="H8" s="203"/>
      <c r="I8" s="203"/>
      <c r="J8" s="203"/>
      <c r="K8" s="203"/>
      <c r="L8" s="204"/>
      <c r="M8" s="1"/>
      <c r="N8" s="1"/>
    </row>
    <row r="9" spans="1:12" s="28" customFormat="1" ht="29.25" customHeight="1">
      <c r="A9" s="8"/>
      <c r="B9" s="197" t="s">
        <v>19</v>
      </c>
      <c r="C9" s="208"/>
      <c r="D9" s="208"/>
      <c r="E9" s="208"/>
      <c r="F9" s="208"/>
      <c r="G9" s="208"/>
      <c r="H9" s="208"/>
      <c r="I9" s="1"/>
      <c r="J9" s="1"/>
      <c r="K9" s="1"/>
      <c r="L9" s="1"/>
    </row>
    <row r="10" spans="1:12" ht="23.25" customHeight="1">
      <c r="A10" s="74"/>
      <c r="B10" s="74"/>
      <c r="C10" s="74"/>
      <c r="D10" s="213" t="s">
        <v>96</v>
      </c>
      <c r="E10" s="213"/>
      <c r="F10"/>
      <c r="G10" s="12"/>
      <c r="H10" s="12"/>
      <c r="I10" s="12"/>
      <c r="J10" s="12"/>
      <c r="K10" s="12"/>
      <c r="L10" s="12"/>
    </row>
    <row r="11" spans="1:12" ht="31.5" customHeight="1">
      <c r="A11" s="11" t="s">
        <v>27</v>
      </c>
      <c r="B11" s="11" t="s">
        <v>28</v>
      </c>
      <c r="C11" s="21" t="s">
        <v>1</v>
      </c>
      <c r="D11" s="60" t="s">
        <v>62</v>
      </c>
      <c r="E11" s="69" t="s">
        <v>63</v>
      </c>
      <c r="F11" s="67"/>
      <c r="G11" s="211" t="s">
        <v>94</v>
      </c>
      <c r="H11" s="211"/>
      <c r="I11" s="211"/>
      <c r="K11" s="209" t="s">
        <v>97</v>
      </c>
      <c r="L11" s="209"/>
    </row>
    <row r="12" spans="1:15" ht="30" customHeight="1">
      <c r="A12" s="23">
        <v>1</v>
      </c>
      <c r="B12" s="24" t="s">
        <v>3</v>
      </c>
      <c r="C12" s="25">
        <v>4.25</v>
      </c>
      <c r="D12" s="71">
        <f aca="true" t="shared" si="0" ref="D12:D27">C12*2</f>
        <v>8.5</v>
      </c>
      <c r="E12" s="71">
        <v>8</v>
      </c>
      <c r="F12" s="63"/>
      <c r="G12" s="26"/>
      <c r="H12" s="64" t="s">
        <v>2</v>
      </c>
      <c r="I12" s="25">
        <v>459</v>
      </c>
      <c r="J12" s="61"/>
      <c r="K12" s="62"/>
      <c r="M12" s="201" t="s">
        <v>98</v>
      </c>
      <c r="N12" s="201"/>
      <c r="O12" s="75"/>
    </row>
    <row r="13" spans="1:15" ht="30">
      <c r="A13" s="23">
        <v>2</v>
      </c>
      <c r="B13" s="24" t="s">
        <v>4</v>
      </c>
      <c r="C13" s="25">
        <v>4.28</v>
      </c>
      <c r="D13" s="71">
        <f t="shared" si="0"/>
        <v>8.56</v>
      </c>
      <c r="E13" s="71">
        <v>8</v>
      </c>
      <c r="F13" s="63"/>
      <c r="G13" s="212" t="s">
        <v>20</v>
      </c>
      <c r="H13" s="212"/>
      <c r="I13" s="65">
        <f>Fórmula!C26</f>
        <v>75.55813953488376</v>
      </c>
      <c r="J13" s="61"/>
      <c r="K13" s="62"/>
      <c r="M13" s="201"/>
      <c r="N13" s="201"/>
      <c r="O13" s="75"/>
    </row>
    <row r="14" spans="1:7" ht="15.75">
      <c r="A14" s="23">
        <v>3</v>
      </c>
      <c r="B14" s="24" t="s">
        <v>5</v>
      </c>
      <c r="C14" s="25">
        <v>4.19</v>
      </c>
      <c r="D14" s="71">
        <f t="shared" si="0"/>
        <v>8.38</v>
      </c>
      <c r="E14" s="71">
        <v>8</v>
      </c>
      <c r="F14" s="63"/>
      <c r="G14" s="2"/>
    </row>
    <row r="15" spans="1:13" ht="30">
      <c r="A15" s="23">
        <v>4</v>
      </c>
      <c r="B15" s="24" t="s">
        <v>6</v>
      </c>
      <c r="C15" s="25">
        <v>4.25</v>
      </c>
      <c r="D15" s="71">
        <f t="shared" si="0"/>
        <v>8.5</v>
      </c>
      <c r="E15" s="71">
        <v>8</v>
      </c>
      <c r="F15" s="63"/>
      <c r="G15" s="210" t="s">
        <v>95</v>
      </c>
      <c r="H15" s="21" t="s">
        <v>21</v>
      </c>
      <c r="I15" s="21" t="s">
        <v>22</v>
      </c>
      <c r="J15" s="21" t="s">
        <v>23</v>
      </c>
      <c r="K15" s="21" t="s">
        <v>24</v>
      </c>
      <c r="L15" s="21" t="s">
        <v>31</v>
      </c>
      <c r="M15" s="21" t="s">
        <v>0</v>
      </c>
    </row>
    <row r="16" spans="1:13" ht="45">
      <c r="A16" s="23">
        <v>5</v>
      </c>
      <c r="B16" s="24" t="s">
        <v>7</v>
      </c>
      <c r="C16" s="25">
        <v>4.07</v>
      </c>
      <c r="D16" s="71">
        <f t="shared" si="0"/>
        <v>8.14</v>
      </c>
      <c r="E16" s="71">
        <v>7</v>
      </c>
      <c r="F16" s="63"/>
      <c r="G16" s="210"/>
      <c r="H16" s="15">
        <v>0.9714</v>
      </c>
      <c r="I16" s="15">
        <v>0.0147</v>
      </c>
      <c r="J16" s="15">
        <v>0</v>
      </c>
      <c r="K16" s="15">
        <v>0.01</v>
      </c>
      <c r="L16" s="15">
        <v>0</v>
      </c>
      <c r="M16" s="107">
        <f>SUM(H16:L16)</f>
        <v>0.9961000000000001</v>
      </c>
    </row>
    <row r="17" spans="1:13" ht="30">
      <c r="A17" s="23">
        <v>6</v>
      </c>
      <c r="B17" s="24" t="s">
        <v>8</v>
      </c>
      <c r="C17" s="25">
        <v>4.46</v>
      </c>
      <c r="D17" s="71">
        <f t="shared" si="0"/>
        <v>8.92</v>
      </c>
      <c r="E17" s="71">
        <v>9</v>
      </c>
      <c r="F17" s="63"/>
      <c r="G17" s="106"/>
      <c r="H17" s="104"/>
      <c r="I17" s="104"/>
      <c r="J17" s="104"/>
      <c r="K17" s="104"/>
      <c r="L17" s="105"/>
      <c r="M17" s="7"/>
    </row>
    <row r="18" spans="1:11" ht="30">
      <c r="A18" s="23">
        <v>7</v>
      </c>
      <c r="B18" s="24" t="s">
        <v>9</v>
      </c>
      <c r="C18" s="25">
        <v>3.27</v>
      </c>
      <c r="D18" s="71">
        <f t="shared" si="0"/>
        <v>6.54</v>
      </c>
      <c r="E18" s="71">
        <v>7.5</v>
      </c>
      <c r="F18" s="63"/>
      <c r="G18" s="210" t="s">
        <v>228</v>
      </c>
      <c r="H18" s="21" t="s">
        <v>25</v>
      </c>
      <c r="I18" s="21" t="s">
        <v>26</v>
      </c>
      <c r="J18" s="21" t="s">
        <v>31</v>
      </c>
      <c r="K18" s="21" t="s">
        <v>0</v>
      </c>
    </row>
    <row r="19" spans="1:11" ht="30" customHeight="1">
      <c r="A19" s="23">
        <v>8</v>
      </c>
      <c r="B19" s="24" t="s">
        <v>10</v>
      </c>
      <c r="C19" s="25">
        <v>3.78</v>
      </c>
      <c r="D19" s="71">
        <f t="shared" si="0"/>
        <v>7.56</v>
      </c>
      <c r="E19" s="71">
        <v>7.5</v>
      </c>
      <c r="F19" s="63"/>
      <c r="G19" s="210"/>
      <c r="H19" s="15">
        <v>0.3857</v>
      </c>
      <c r="I19" s="15">
        <v>0.5</v>
      </c>
      <c r="J19" s="15">
        <v>0.1143</v>
      </c>
      <c r="K19" s="107">
        <f>SUM(H19:J19)</f>
        <v>0.9999999999999999</v>
      </c>
    </row>
    <row r="20" spans="1:6" ht="30">
      <c r="A20" s="23">
        <v>9</v>
      </c>
      <c r="B20" s="24" t="s">
        <v>11</v>
      </c>
      <c r="C20" s="25">
        <v>4.17</v>
      </c>
      <c r="D20" s="71">
        <f t="shared" si="0"/>
        <v>8.34</v>
      </c>
      <c r="E20" s="71">
        <v>8.5</v>
      </c>
      <c r="F20" s="63"/>
    </row>
    <row r="21" spans="1:12" ht="15.75">
      <c r="A21" s="23">
        <v>10</v>
      </c>
      <c r="B21" s="24" t="s">
        <v>12</v>
      </c>
      <c r="C21" s="25">
        <v>4.13</v>
      </c>
      <c r="D21" s="71">
        <f t="shared" si="0"/>
        <v>8.26</v>
      </c>
      <c r="E21" s="71">
        <v>8.5</v>
      </c>
      <c r="F21" s="63"/>
      <c r="G21" s="70"/>
      <c r="H21" s="70"/>
      <c r="I21" s="70"/>
      <c r="J21" s="70"/>
      <c r="K21" s="70"/>
      <c r="L21" s="70"/>
    </row>
    <row r="22" spans="1:12" ht="30">
      <c r="A22" s="23">
        <v>11</v>
      </c>
      <c r="B22" s="24" t="s">
        <v>13</v>
      </c>
      <c r="C22" s="25">
        <v>4.03</v>
      </c>
      <c r="D22" s="71">
        <f t="shared" si="0"/>
        <v>8.06</v>
      </c>
      <c r="E22" s="71">
        <v>9</v>
      </c>
      <c r="F22" s="63"/>
      <c r="G22" s="70"/>
      <c r="H22" s="70"/>
      <c r="I22" s="70"/>
      <c r="J22" s="70"/>
      <c r="K22" s="70"/>
      <c r="L22" s="70"/>
    </row>
    <row r="23" spans="1:12" ht="30">
      <c r="A23" s="23">
        <v>12</v>
      </c>
      <c r="B23" s="24" t="s">
        <v>14</v>
      </c>
      <c r="C23" s="25">
        <v>4.43</v>
      </c>
      <c r="D23" s="71">
        <f t="shared" si="0"/>
        <v>8.86</v>
      </c>
      <c r="E23" s="71">
        <v>8.5</v>
      </c>
      <c r="F23" s="63"/>
      <c r="G23" s="70"/>
      <c r="H23" s="70"/>
      <c r="I23" s="70"/>
      <c r="J23" s="70"/>
      <c r="K23" s="70"/>
      <c r="L23" s="70"/>
    </row>
    <row r="24" spans="1:12" ht="30">
      <c r="A24" s="23">
        <v>13</v>
      </c>
      <c r="B24" s="24" t="s">
        <v>15</v>
      </c>
      <c r="C24" s="25">
        <v>4.34</v>
      </c>
      <c r="D24" s="71">
        <f t="shared" si="0"/>
        <v>8.68</v>
      </c>
      <c r="E24" s="71">
        <v>8.5</v>
      </c>
      <c r="F24" s="63"/>
      <c r="G24" s="70"/>
      <c r="H24" s="70"/>
      <c r="I24" s="70"/>
      <c r="J24" s="70"/>
      <c r="K24" s="70"/>
      <c r="L24" s="70"/>
    </row>
    <row r="25" spans="1:12" ht="15.75">
      <c r="A25" s="23">
        <v>14</v>
      </c>
      <c r="B25" s="24" t="s">
        <v>16</v>
      </c>
      <c r="C25" s="25">
        <v>4.21</v>
      </c>
      <c r="D25" s="71">
        <f t="shared" si="0"/>
        <v>8.42</v>
      </c>
      <c r="E25" s="71">
        <v>8</v>
      </c>
      <c r="F25" s="63"/>
      <c r="G25" s="70"/>
      <c r="H25" s="70"/>
      <c r="I25" s="70"/>
      <c r="J25" s="70"/>
      <c r="K25" s="70"/>
      <c r="L25" s="70"/>
    </row>
    <row r="26" spans="1:11" ht="30">
      <c r="A26" s="23">
        <v>15</v>
      </c>
      <c r="B26" s="24" t="s">
        <v>17</v>
      </c>
      <c r="C26" s="25">
        <v>4.42</v>
      </c>
      <c r="D26" s="71">
        <f t="shared" si="0"/>
        <v>8.84</v>
      </c>
      <c r="E26" s="71">
        <v>8</v>
      </c>
      <c r="F26" s="63"/>
      <c r="G26" s="19"/>
      <c r="H26" s="18"/>
      <c r="I26" s="19"/>
      <c r="J26" s="13"/>
      <c r="K26" s="13"/>
    </row>
    <row r="27" spans="1:11" ht="15.75">
      <c r="A27" s="23">
        <v>16</v>
      </c>
      <c r="B27" s="24" t="s">
        <v>18</v>
      </c>
      <c r="C27" s="25">
        <v>4.36</v>
      </c>
      <c r="D27" s="72">
        <f t="shared" si="0"/>
        <v>8.72</v>
      </c>
      <c r="E27" s="71">
        <v>8</v>
      </c>
      <c r="F27" s="63"/>
      <c r="G27" s="19"/>
      <c r="H27" s="20"/>
      <c r="I27" s="19"/>
      <c r="J27" s="13"/>
      <c r="K27" s="13"/>
    </row>
    <row r="28" spans="7:18" ht="15">
      <c r="G28" s="13"/>
      <c r="H28" s="13"/>
      <c r="I28" s="13"/>
      <c r="J28" s="13"/>
      <c r="K28" s="13"/>
      <c r="O28" s="17"/>
      <c r="P28" s="17"/>
      <c r="Q28" s="17"/>
      <c r="R28" s="17"/>
    </row>
    <row r="29" spans="7:11" ht="15">
      <c r="G29" s="13"/>
      <c r="H29" s="13"/>
      <c r="I29" s="13"/>
      <c r="J29" s="13"/>
      <c r="K29" s="13"/>
    </row>
  </sheetData>
  <mergeCells count="13">
    <mergeCell ref="G15:G16"/>
    <mergeCell ref="G18:G19"/>
    <mergeCell ref="G11:I11"/>
    <mergeCell ref="G13:H13"/>
    <mergeCell ref="D10:E10"/>
    <mergeCell ref="M12:N13"/>
    <mergeCell ref="A8:L8"/>
    <mergeCell ref="A3:N3"/>
    <mergeCell ref="A4:N4"/>
    <mergeCell ref="A6:L6"/>
    <mergeCell ref="C9:H9"/>
    <mergeCell ref="A7:L7"/>
    <mergeCell ref="K11:L11"/>
  </mergeCells>
  <conditionalFormatting sqref="D12:D15">
    <cfRule type="cellIs" priority="14" dxfId="19" operator="lessThan">
      <formula>8</formula>
    </cfRule>
  </conditionalFormatting>
  <conditionalFormatting sqref="D16">
    <cfRule type="cellIs" priority="13" dxfId="19" operator="lessThan">
      <formula>7</formula>
    </cfRule>
  </conditionalFormatting>
  <conditionalFormatting sqref="D17">
    <cfRule type="cellIs" priority="12" dxfId="19" operator="lessThan">
      <formula>9</formula>
    </cfRule>
  </conditionalFormatting>
  <conditionalFormatting sqref="D18:D19">
    <cfRule type="cellIs" priority="11" dxfId="19" operator="lessThan">
      <formula>$E$18</formula>
    </cfRule>
  </conditionalFormatting>
  <conditionalFormatting sqref="D20:D23">
    <cfRule type="cellIs" priority="10" dxfId="19" operator="lessThan">
      <formula>$E$20</formula>
    </cfRule>
  </conditionalFormatting>
  <conditionalFormatting sqref="D24 D26:D27">
    <cfRule type="cellIs" priority="9" dxfId="19" operator="lessThan">
      <formula>$E$24</formula>
    </cfRule>
  </conditionalFormatting>
  <conditionalFormatting sqref="D20">
    <cfRule type="cellIs" priority="8" dxfId="19" operator="lessThan">
      <formula>8.5</formula>
    </cfRule>
  </conditionalFormatting>
  <conditionalFormatting sqref="D20:D21">
    <cfRule type="cellIs" priority="7" dxfId="19" operator="lessThan">
      <formula>8.5</formula>
    </cfRule>
  </conditionalFormatting>
  <conditionalFormatting sqref="D25">
    <cfRule type="cellIs" priority="2" dxfId="19" operator="lessThan">
      <formula>$E$25</formula>
    </cfRule>
  </conditionalFormatting>
  <conditionalFormatting sqref="D23:D24">
    <cfRule type="cellIs" priority="1" dxfId="19" operator="lessThan">
      <formula>8.5</formula>
    </cfRule>
  </conditionalFormatting>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F95DF"/>
  </sheetPr>
  <dimension ref="A2:Q2"/>
  <sheetViews>
    <sheetView workbookViewId="0" topLeftCell="A1">
      <selection activeCell="S12" sqref="S12"/>
    </sheetView>
  </sheetViews>
  <sheetFormatPr defaultColWidth="11.421875" defaultRowHeight="15"/>
  <cols>
    <col min="1" max="16384" width="11.421875" style="14" customWidth="1"/>
  </cols>
  <sheetData>
    <row r="1" ht="15.75" thickBot="1"/>
    <row r="2" spans="1:17" ht="23.25" customHeight="1" thickBot="1">
      <c r="A2" s="214" t="s">
        <v>113</v>
      </c>
      <c r="B2" s="215"/>
      <c r="C2" s="215"/>
      <c r="D2" s="215"/>
      <c r="E2" s="215"/>
      <c r="F2" s="215"/>
      <c r="G2" s="215"/>
      <c r="H2" s="215"/>
      <c r="I2" s="215"/>
      <c r="J2" s="215"/>
      <c r="K2" s="215"/>
      <c r="L2" s="215"/>
      <c r="M2" s="215"/>
      <c r="N2" s="215"/>
      <c r="O2" s="215"/>
      <c r="P2" s="215"/>
      <c r="Q2" s="216"/>
    </row>
  </sheetData>
  <mergeCells count="1">
    <mergeCell ref="A2:Q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43"/>
  <sheetViews>
    <sheetView zoomScale="90" zoomScaleNormal="90" workbookViewId="0" topLeftCell="A1">
      <selection activeCell="F25" sqref="F25"/>
    </sheetView>
  </sheetViews>
  <sheetFormatPr defaultColWidth="11.421875" defaultRowHeight="15"/>
  <cols>
    <col min="1" max="1" width="10.28125" style="73" customWidth="1"/>
    <col min="2" max="2" width="52.421875" style="0" customWidth="1"/>
    <col min="3" max="3" width="24.421875" style="0" customWidth="1"/>
    <col min="4" max="15" width="14.7109375" style="0" customWidth="1"/>
    <col min="16" max="16" width="12.00390625" style="0" bestFit="1" customWidth="1"/>
  </cols>
  <sheetData>
    <row r="1" ht="74.25" customHeight="1">
      <c r="A1" s="103"/>
    </row>
    <row r="2" ht="10.5" customHeight="1" thickBot="1"/>
    <row r="3" spans="1:18" s="7" customFormat="1" ht="22.5" customHeight="1" thickBot="1">
      <c r="A3" s="217" t="s">
        <v>170</v>
      </c>
      <c r="B3" s="218"/>
      <c r="C3" s="218"/>
      <c r="D3" s="218"/>
      <c r="E3" s="218"/>
      <c r="F3" s="218"/>
      <c r="G3" s="218"/>
      <c r="H3" s="219"/>
      <c r="I3"/>
      <c r="J3"/>
      <c r="K3"/>
      <c r="L3"/>
      <c r="M3"/>
      <c r="N3"/>
      <c r="O3"/>
      <c r="P3"/>
      <c r="Q3"/>
      <c r="R3"/>
    </row>
    <row r="4" spans="1:18" s="68" customFormat="1" ht="22.5" customHeight="1">
      <c r="A4" s="131"/>
      <c r="B4" s="131"/>
      <c r="C4" s="131"/>
      <c r="D4" s="131"/>
      <c r="F4" s="221" t="s">
        <v>105</v>
      </c>
      <c r="G4" s="131"/>
      <c r="H4" s="131"/>
      <c r="I4" s="28"/>
      <c r="J4" s="28"/>
      <c r="K4" s="28"/>
      <c r="L4" s="28"/>
      <c r="M4" s="28"/>
      <c r="N4" s="28"/>
      <c r="O4" s="28"/>
      <c r="P4" s="28"/>
      <c r="Q4" s="28"/>
      <c r="R4" s="28"/>
    </row>
    <row r="5" spans="1:18" s="68" customFormat="1" ht="22.5" customHeight="1">
      <c r="A5" s="131"/>
      <c r="B5" s="131"/>
      <c r="C5" s="131"/>
      <c r="D5" s="131"/>
      <c r="E5" s="131"/>
      <c r="F5" s="222"/>
      <c r="G5" s="131"/>
      <c r="H5" s="131"/>
      <c r="I5" s="28"/>
      <c r="J5" s="28"/>
      <c r="K5" s="28"/>
      <c r="L5" s="28"/>
      <c r="M5" s="28"/>
      <c r="N5" s="28"/>
      <c r="O5" s="28"/>
      <c r="P5" s="28"/>
      <c r="Q5" s="28"/>
      <c r="R5" s="28"/>
    </row>
    <row r="6" spans="1:16" ht="27" customHeight="1">
      <c r="A6" s="220" t="s">
        <v>143</v>
      </c>
      <c r="B6" s="220"/>
      <c r="C6" s="220"/>
      <c r="D6" s="220"/>
      <c r="E6" s="220"/>
      <c r="F6" s="220"/>
      <c r="G6" s="220"/>
      <c r="H6" s="220"/>
      <c r="I6" s="220"/>
      <c r="J6" s="220"/>
      <c r="K6" s="220"/>
      <c r="L6" s="220"/>
      <c r="M6" s="220"/>
      <c r="N6" s="220"/>
      <c r="O6" s="220"/>
      <c r="P6" s="220"/>
    </row>
    <row r="7" spans="1:17" ht="31.5" customHeight="1">
      <c r="A7" s="82" t="s">
        <v>27</v>
      </c>
      <c r="B7" s="81" t="s">
        <v>109</v>
      </c>
      <c r="C7" s="81" t="s">
        <v>52</v>
      </c>
      <c r="D7" s="81" t="s">
        <v>40</v>
      </c>
      <c r="E7" s="81" t="s">
        <v>41</v>
      </c>
      <c r="F7" s="81" t="s">
        <v>42</v>
      </c>
      <c r="G7" s="81" t="s">
        <v>43</v>
      </c>
      <c r="H7" s="81" t="s">
        <v>44</v>
      </c>
      <c r="I7" s="81" t="s">
        <v>45</v>
      </c>
      <c r="J7" s="81" t="s">
        <v>46</v>
      </c>
      <c r="K7" s="81" t="s">
        <v>47</v>
      </c>
      <c r="L7" s="81" t="s">
        <v>48</v>
      </c>
      <c r="M7" s="81" t="s">
        <v>49</v>
      </c>
      <c r="N7" s="81" t="s">
        <v>50</v>
      </c>
      <c r="O7" s="81" t="s">
        <v>51</v>
      </c>
      <c r="P7" s="81" t="s">
        <v>139</v>
      </c>
      <c r="Q7" s="10"/>
    </row>
    <row r="8" spans="1:16" ht="36" customHeight="1">
      <c r="A8" s="115">
        <v>1</v>
      </c>
      <c r="B8" s="77" t="s">
        <v>29</v>
      </c>
      <c r="C8" s="79" t="s">
        <v>144</v>
      </c>
      <c r="D8" s="96">
        <v>452</v>
      </c>
      <c r="E8" s="83">
        <v>577</v>
      </c>
      <c r="F8" s="83">
        <v>935</v>
      </c>
      <c r="G8" s="84">
        <v>829</v>
      </c>
      <c r="H8" s="84">
        <v>650</v>
      </c>
      <c r="I8" s="84"/>
      <c r="J8" s="85"/>
      <c r="K8" s="85"/>
      <c r="L8" s="85"/>
      <c r="M8" s="86"/>
      <c r="N8" s="86"/>
      <c r="O8" s="86"/>
      <c r="P8" s="130">
        <f>SUM(Tabla3[[#This Row],[Columna4]:[Columna15]])</f>
        <v>3443</v>
      </c>
    </row>
    <row r="9" spans="1:16" ht="26.25" customHeight="1">
      <c r="A9" s="115">
        <v>2</v>
      </c>
      <c r="B9" s="77" t="s">
        <v>37</v>
      </c>
      <c r="C9" s="79" t="s">
        <v>145</v>
      </c>
      <c r="D9" s="124">
        <v>24</v>
      </c>
      <c r="E9" s="126">
        <v>74</v>
      </c>
      <c r="F9" s="126">
        <v>83</v>
      </c>
      <c r="G9" s="125">
        <v>74</v>
      </c>
      <c r="H9" s="125">
        <v>85</v>
      </c>
      <c r="I9" s="87"/>
      <c r="J9" s="88"/>
      <c r="K9" s="88"/>
      <c r="L9" s="88"/>
      <c r="M9" s="89"/>
      <c r="N9" s="89"/>
      <c r="O9" s="89"/>
      <c r="P9" s="130">
        <f>AVERAGE(Tabla3[[#This Row],[Columna4]:[Columna8]])</f>
        <v>68</v>
      </c>
    </row>
    <row r="10" spans="1:16" ht="50.25" customHeight="1">
      <c r="A10" s="115">
        <v>3</v>
      </c>
      <c r="B10" s="77" t="s">
        <v>38</v>
      </c>
      <c r="C10" s="79" t="s">
        <v>168</v>
      </c>
      <c r="D10" s="96">
        <v>123</v>
      </c>
      <c r="E10" s="83">
        <v>97</v>
      </c>
      <c r="F10" s="83">
        <v>217</v>
      </c>
      <c r="G10" s="87">
        <v>183</v>
      </c>
      <c r="H10" s="87">
        <v>127</v>
      </c>
      <c r="I10" s="87"/>
      <c r="J10" s="88"/>
      <c r="K10" s="88"/>
      <c r="L10" s="88"/>
      <c r="M10" s="89"/>
      <c r="N10" s="89"/>
      <c r="O10" s="89"/>
      <c r="P10" s="130">
        <f>AVERAGE(Tabla3[[#This Row],[Columna4]:[Columna8]])</f>
        <v>149.4</v>
      </c>
    </row>
    <row r="11" spans="1:16" ht="45">
      <c r="A11" s="115">
        <v>4</v>
      </c>
      <c r="B11" s="77" t="s">
        <v>39</v>
      </c>
      <c r="C11" s="79" t="s">
        <v>146</v>
      </c>
      <c r="D11" s="96">
        <v>11</v>
      </c>
      <c r="E11" s="83">
        <v>56</v>
      </c>
      <c r="F11" s="83">
        <v>53</v>
      </c>
      <c r="G11" s="87">
        <v>53</v>
      </c>
      <c r="H11" s="87">
        <v>22</v>
      </c>
      <c r="I11" s="87"/>
      <c r="J11" s="88"/>
      <c r="K11" s="88"/>
      <c r="L11" s="88"/>
      <c r="M11" s="89"/>
      <c r="N11" s="89"/>
      <c r="O11" s="89"/>
      <c r="P11" s="130">
        <f>AVERAGE(Tabla3[[#This Row],[Columna4]:[Columna8]])</f>
        <v>39</v>
      </c>
    </row>
    <row r="12" spans="1:16" ht="33.75">
      <c r="A12" s="115">
        <v>5</v>
      </c>
      <c r="B12" s="78" t="s">
        <v>54</v>
      </c>
      <c r="C12" s="79" t="s">
        <v>53</v>
      </c>
      <c r="D12" s="96">
        <v>53</v>
      </c>
      <c r="E12" s="90">
        <v>54</v>
      </c>
      <c r="F12" s="83">
        <v>160</v>
      </c>
      <c r="G12" s="87">
        <v>105</v>
      </c>
      <c r="H12" s="87">
        <v>132</v>
      </c>
      <c r="I12" s="87"/>
      <c r="J12" s="88"/>
      <c r="K12" s="88"/>
      <c r="L12" s="88"/>
      <c r="M12" s="89"/>
      <c r="N12" s="89"/>
      <c r="O12" s="89"/>
      <c r="P12" s="130">
        <f>AVERAGE(Tabla3[[#This Row],[Columna4]:[Columna8]])</f>
        <v>100.8</v>
      </c>
    </row>
    <row r="13" spans="1:16" ht="33.75">
      <c r="A13" s="115">
        <v>6</v>
      </c>
      <c r="B13" s="78" t="s">
        <v>32</v>
      </c>
      <c r="C13" s="79" t="s">
        <v>55</v>
      </c>
      <c r="D13" s="96">
        <v>177</v>
      </c>
      <c r="E13" s="90">
        <v>193</v>
      </c>
      <c r="F13" s="83">
        <v>361</v>
      </c>
      <c r="G13" s="87">
        <v>367</v>
      </c>
      <c r="H13" s="87">
        <v>222</v>
      </c>
      <c r="I13" s="87"/>
      <c r="J13" s="88"/>
      <c r="K13" s="88"/>
      <c r="L13" s="88"/>
      <c r="M13" s="89"/>
      <c r="N13" s="89"/>
      <c r="O13" s="89"/>
      <c r="P13" s="130">
        <f>AVERAGE(Tabla3[[#This Row],[Columna4]:[Columna8]])</f>
        <v>264</v>
      </c>
    </row>
    <row r="14" spans="1:16" ht="45">
      <c r="A14" s="115">
        <v>7</v>
      </c>
      <c r="B14" s="78" t="s">
        <v>33</v>
      </c>
      <c r="C14" s="79" t="s">
        <v>102</v>
      </c>
      <c r="D14" s="96">
        <v>251</v>
      </c>
      <c r="E14" s="90">
        <v>290</v>
      </c>
      <c r="F14" s="83">
        <v>576</v>
      </c>
      <c r="G14" s="87">
        <v>476</v>
      </c>
      <c r="H14" s="87">
        <v>374</v>
      </c>
      <c r="I14" s="87"/>
      <c r="J14" s="88"/>
      <c r="K14" s="88"/>
      <c r="L14" s="88"/>
      <c r="M14" s="89"/>
      <c r="N14" s="89"/>
      <c r="O14" s="89"/>
      <c r="P14" s="130">
        <f>AVERAGE(Tabla3[[#This Row],[Columna4]:[Columna8]])</f>
        <v>393.4</v>
      </c>
    </row>
    <row r="15" spans="1:16" ht="30" customHeight="1">
      <c r="A15" s="115">
        <v>8</v>
      </c>
      <c r="B15" s="77" t="s">
        <v>34</v>
      </c>
      <c r="C15" s="147" t="s">
        <v>169</v>
      </c>
      <c r="D15" s="96">
        <v>15</v>
      </c>
      <c r="E15" s="91">
        <v>22</v>
      </c>
      <c r="F15" s="83">
        <v>18</v>
      </c>
      <c r="G15" s="92">
        <v>9</v>
      </c>
      <c r="H15" s="92">
        <v>12</v>
      </c>
      <c r="I15" s="92"/>
      <c r="J15" s="93"/>
      <c r="K15" s="93"/>
      <c r="L15" s="93"/>
      <c r="M15" s="94"/>
      <c r="N15" s="94"/>
      <c r="O15" s="94"/>
      <c r="P15" s="130">
        <f>SUM(Tabla3[[#This Row],[Columna4]:[Columna15]])</f>
        <v>76</v>
      </c>
    </row>
    <row r="16" spans="1:16" ht="30" customHeight="1">
      <c r="A16" s="115">
        <v>9</v>
      </c>
      <c r="B16" s="112" t="s">
        <v>115</v>
      </c>
      <c r="C16" s="116" t="s">
        <v>116</v>
      </c>
      <c r="D16" s="96">
        <v>94</v>
      </c>
      <c r="E16" s="113">
        <v>317</v>
      </c>
      <c r="F16" s="114">
        <v>347</v>
      </c>
      <c r="G16" s="109">
        <v>309</v>
      </c>
      <c r="H16" s="109">
        <v>269</v>
      </c>
      <c r="I16" s="109"/>
      <c r="J16" s="110"/>
      <c r="K16" s="110"/>
      <c r="L16" s="110"/>
      <c r="M16" s="111"/>
      <c r="N16" s="111"/>
      <c r="O16" s="111"/>
      <c r="P16" s="130">
        <f>SUM(Tabla3[[#This Row],[Columna4]:[Columna15]])</f>
        <v>1336</v>
      </c>
    </row>
    <row r="17" spans="1:15" s="28" customFormat="1" ht="18.75">
      <c r="A17" s="23"/>
      <c r="B17" s="78"/>
      <c r="C17" s="79"/>
      <c r="D17" s="97"/>
      <c r="E17" s="98"/>
      <c r="F17" s="99"/>
      <c r="G17" s="100"/>
      <c r="H17" s="100"/>
      <c r="I17" s="100"/>
      <c r="J17" s="101"/>
      <c r="K17" s="101"/>
      <c r="L17" s="101"/>
      <c r="M17" s="102"/>
      <c r="N17" s="102"/>
      <c r="O17" s="102"/>
    </row>
    <row r="18" spans="1:4" ht="45" customHeight="1">
      <c r="A18" s="82" t="s">
        <v>27</v>
      </c>
      <c r="B18" s="81" t="s">
        <v>110</v>
      </c>
      <c r="C18" s="81" t="s">
        <v>52</v>
      </c>
      <c r="D18" s="81" t="s">
        <v>101</v>
      </c>
    </row>
    <row r="19" spans="1:6" ht="30">
      <c r="A19" s="156">
        <v>1</v>
      </c>
      <c r="B19" s="120" t="s">
        <v>99</v>
      </c>
      <c r="C19" s="80" t="s">
        <v>100</v>
      </c>
      <c r="D19" s="168">
        <v>120</v>
      </c>
      <c r="F19" s="132" t="s">
        <v>105</v>
      </c>
    </row>
    <row r="20" spans="1:9" ht="25.5" customHeight="1">
      <c r="A20" s="155">
        <v>2</v>
      </c>
      <c r="B20" s="159" t="s">
        <v>117</v>
      </c>
      <c r="C20" s="171" t="s">
        <v>59</v>
      </c>
      <c r="D20" s="172">
        <v>10000</v>
      </c>
      <c r="H20" s="150"/>
      <c r="I20" s="149"/>
    </row>
    <row r="21" spans="1:9" ht="25.5" customHeight="1">
      <c r="A21" s="156">
        <v>3</v>
      </c>
      <c r="B21" s="167" t="s">
        <v>203</v>
      </c>
      <c r="C21" s="80" t="s">
        <v>59</v>
      </c>
      <c r="D21" s="168">
        <v>5000</v>
      </c>
      <c r="H21" s="150"/>
      <c r="I21" s="149"/>
    </row>
    <row r="22" spans="1:9" ht="25.5" customHeight="1">
      <c r="A22" s="155">
        <v>4</v>
      </c>
      <c r="B22" s="159" t="s">
        <v>30</v>
      </c>
      <c r="C22" s="173" t="s">
        <v>57</v>
      </c>
      <c r="D22" s="172">
        <v>459</v>
      </c>
      <c r="H22" s="148"/>
      <c r="I22" s="148"/>
    </row>
    <row r="23" spans="1:4" ht="30">
      <c r="A23" s="156">
        <v>5</v>
      </c>
      <c r="B23" s="162" t="s">
        <v>104</v>
      </c>
      <c r="C23" s="79" t="s">
        <v>56</v>
      </c>
      <c r="D23" s="198">
        <v>20</v>
      </c>
    </row>
    <row r="24" spans="1:6" ht="26.25" customHeight="1">
      <c r="A24" s="155">
        <v>6</v>
      </c>
      <c r="B24" s="174" t="s">
        <v>35</v>
      </c>
      <c r="C24" s="175" t="s">
        <v>56</v>
      </c>
      <c r="D24" s="199">
        <v>11</v>
      </c>
      <c r="F24" s="150"/>
    </row>
    <row r="25" spans="1:4" ht="25.5" customHeight="1">
      <c r="A25" s="157">
        <v>7</v>
      </c>
      <c r="B25" s="170" t="s">
        <v>36</v>
      </c>
      <c r="C25" s="169" t="s">
        <v>56</v>
      </c>
      <c r="D25" s="198">
        <v>30</v>
      </c>
    </row>
    <row r="26" spans="1:4" ht="29.25" customHeight="1">
      <c r="A26" s="155">
        <v>8</v>
      </c>
      <c r="B26" s="174" t="s">
        <v>182</v>
      </c>
      <c r="C26" s="175" t="s">
        <v>204</v>
      </c>
      <c r="D26" s="199">
        <v>259</v>
      </c>
    </row>
    <row r="27" spans="1:16" ht="30" customHeight="1">
      <c r="A27" s="157">
        <v>9</v>
      </c>
      <c r="B27" s="76" t="s">
        <v>219</v>
      </c>
      <c r="C27" s="189" t="s">
        <v>220</v>
      </c>
      <c r="D27" s="200">
        <v>0.58</v>
      </c>
      <c r="E27" s="119"/>
      <c r="F27" s="119"/>
      <c r="G27" s="119"/>
      <c r="H27" s="119"/>
      <c r="I27" s="119"/>
      <c r="J27" s="119"/>
      <c r="K27" s="119"/>
      <c r="L27" s="119"/>
      <c r="M27" s="119"/>
      <c r="N27" s="119"/>
      <c r="O27" s="119"/>
      <c r="P27" s="119"/>
    </row>
    <row r="28" ht="27.75" customHeight="1"/>
    <row r="29" ht="31.5" customHeight="1">
      <c r="A29"/>
    </row>
    <row r="30" ht="27.75" customHeight="1">
      <c r="A30"/>
    </row>
    <row r="31" ht="26.25" customHeight="1">
      <c r="A31"/>
    </row>
    <row r="32" ht="26.25" customHeight="1">
      <c r="A32"/>
    </row>
    <row r="33" ht="26.25" customHeight="1">
      <c r="A33"/>
    </row>
    <row r="34" ht="15">
      <c r="A34"/>
    </row>
    <row r="35" ht="15">
      <c r="A35"/>
    </row>
    <row r="36" ht="15">
      <c r="A36"/>
    </row>
    <row r="37" ht="15">
      <c r="A37"/>
    </row>
    <row r="38" ht="15">
      <c r="A38"/>
    </row>
    <row r="39" ht="15">
      <c r="A39"/>
    </row>
    <row r="40" ht="15">
      <c r="A40"/>
    </row>
    <row r="41" ht="15">
      <c r="A41"/>
    </row>
    <row r="42" ht="15">
      <c r="A42"/>
    </row>
    <row r="43" ht="15">
      <c r="A43"/>
    </row>
  </sheetData>
  <mergeCells count="3">
    <mergeCell ref="A3:H3"/>
    <mergeCell ref="A6:P6"/>
    <mergeCell ref="F4:F5"/>
  </mergeCells>
  <printOptions/>
  <pageMargins left="0.7" right="0.7" top="0.75" bottom="0.75" header="0.3" footer="0.3"/>
  <pageSetup horizontalDpi="600" verticalDpi="600"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95DF"/>
  </sheetPr>
  <dimension ref="A7:T83"/>
  <sheetViews>
    <sheetView zoomScale="80" zoomScaleNormal="80" workbookViewId="0" topLeftCell="A88">
      <selection activeCell="A73" sqref="A73"/>
    </sheetView>
  </sheetViews>
  <sheetFormatPr defaultColWidth="11.421875" defaultRowHeight="15"/>
  <cols>
    <col min="1" max="1" width="4.57421875" style="0" customWidth="1"/>
    <col min="2" max="2" width="37.8515625" style="0" customWidth="1"/>
    <col min="3" max="3" width="36.57421875" style="0" customWidth="1"/>
    <col min="4" max="4" width="15.28125" style="0" customWidth="1"/>
    <col min="5" max="5" width="16.7109375" style="0" customWidth="1"/>
    <col min="6" max="6" width="45.28125" style="0" customWidth="1"/>
    <col min="8" max="8" width="16.140625" style="0" customWidth="1"/>
    <col min="14" max="14" width="13.140625" style="0" customWidth="1"/>
    <col min="16" max="16" width="13.421875" style="0" customWidth="1"/>
    <col min="20" max="20" width="4.28125" style="0" customWidth="1"/>
    <col min="21" max="21" width="41.57421875" style="0" customWidth="1"/>
    <col min="22" max="22" width="7.28125" style="0" customWidth="1"/>
    <col min="23" max="23" width="6.57421875" style="0" customWidth="1"/>
    <col min="24" max="25" width="5.8515625" style="0" bestFit="1" customWidth="1"/>
    <col min="26" max="26" width="6.140625" style="0" bestFit="1" customWidth="1"/>
    <col min="27" max="27" width="6.00390625" style="0" customWidth="1"/>
    <col min="28" max="32" width="6.140625" style="0" bestFit="1" customWidth="1"/>
    <col min="33" max="33" width="5.28125" style="0" customWidth="1"/>
  </cols>
  <sheetData>
    <row r="6" ht="15.75" thickBot="1"/>
    <row r="7" spans="1:11" ht="16.5" customHeight="1">
      <c r="A7" s="261" t="s">
        <v>142</v>
      </c>
      <c r="B7" s="262"/>
      <c r="C7" s="262"/>
      <c r="D7" s="262"/>
      <c r="E7" s="262"/>
      <c r="F7" s="262"/>
      <c r="G7" s="262"/>
      <c r="H7" s="262"/>
      <c r="I7" s="262"/>
      <c r="J7" s="262"/>
      <c r="K7" s="263"/>
    </row>
    <row r="8" spans="1:11" ht="15.75" customHeight="1" thickBot="1">
      <c r="A8" s="264"/>
      <c r="B8" s="265"/>
      <c r="C8" s="265"/>
      <c r="D8" s="265"/>
      <c r="E8" s="265"/>
      <c r="F8" s="265"/>
      <c r="G8" s="265"/>
      <c r="H8" s="265"/>
      <c r="I8" s="265"/>
      <c r="J8" s="265"/>
      <c r="K8" s="266"/>
    </row>
    <row r="9" spans="1:9" s="28" customFormat="1" ht="6" customHeight="1">
      <c r="A9" s="134"/>
      <c r="B9" s="134"/>
      <c r="C9" s="134"/>
      <c r="D9" s="134"/>
      <c r="E9" s="134"/>
      <c r="F9" s="134"/>
      <c r="G9" s="134"/>
      <c r="H9" s="134"/>
      <c r="I9" s="134"/>
    </row>
    <row r="10" spans="1:9" s="28" customFormat="1" ht="15.75">
      <c r="A10" s="134"/>
      <c r="B10" s="134"/>
      <c r="C10" s="134"/>
      <c r="D10" s="134"/>
      <c r="E10" s="134"/>
      <c r="F10" s="134"/>
      <c r="G10" s="134"/>
      <c r="H10" s="134"/>
      <c r="I10" s="134"/>
    </row>
    <row r="11" spans="1:9" s="28" customFormat="1" ht="15.75">
      <c r="A11" s="134"/>
      <c r="B11"/>
      <c r="C11" s="134"/>
      <c r="D11" s="134"/>
      <c r="E11" s="134"/>
      <c r="F11" s="134"/>
      <c r="G11" s="134"/>
      <c r="H11" s="134"/>
      <c r="I11" s="134"/>
    </row>
    <row r="12" ht="17.25" customHeight="1"/>
    <row r="13" spans="1:19" ht="31.5" customHeight="1">
      <c r="A13" s="82" t="s">
        <v>27</v>
      </c>
      <c r="B13" s="81" t="s">
        <v>137</v>
      </c>
      <c r="C13" s="81" t="s">
        <v>186</v>
      </c>
      <c r="D13" s="81" t="s">
        <v>58</v>
      </c>
      <c r="E13" s="81" t="s">
        <v>138</v>
      </c>
      <c r="F13" s="81" t="s">
        <v>211</v>
      </c>
      <c r="G13" s="81" t="s">
        <v>40</v>
      </c>
      <c r="H13" s="81" t="s">
        <v>41</v>
      </c>
      <c r="I13" s="81" t="s">
        <v>42</v>
      </c>
      <c r="J13" s="81" t="s">
        <v>43</v>
      </c>
      <c r="K13" s="81" t="s">
        <v>44</v>
      </c>
      <c r="L13" s="81" t="s">
        <v>45</v>
      </c>
      <c r="M13" s="81" t="s">
        <v>46</v>
      </c>
      <c r="N13" s="81" t="s">
        <v>47</v>
      </c>
      <c r="O13" s="81" t="s">
        <v>48</v>
      </c>
      <c r="P13" s="81" t="s">
        <v>49</v>
      </c>
      <c r="Q13" s="81" t="s">
        <v>50</v>
      </c>
      <c r="R13" s="81" t="s">
        <v>51</v>
      </c>
      <c r="S13" s="108" t="s">
        <v>141</v>
      </c>
    </row>
    <row r="14" spans="1:19" ht="24" customHeight="1">
      <c r="A14" s="275">
        <v>1</v>
      </c>
      <c r="B14" s="283" t="s">
        <v>193</v>
      </c>
      <c r="C14" s="277" t="s">
        <v>106</v>
      </c>
      <c r="D14" s="232" t="s">
        <v>174</v>
      </c>
      <c r="E14" s="232" t="s">
        <v>136</v>
      </c>
      <c r="F14" s="137" t="s">
        <v>135</v>
      </c>
      <c r="G14" s="272">
        <f>SUM('Vaciado de datos'!D9)/SUM('Vaciado de datos'!D8)</f>
        <v>0.05309734513274336</v>
      </c>
      <c r="H14" s="272">
        <f>SUM('Vaciado de datos'!E9)/SUM('Vaciado de datos'!E8)</f>
        <v>0.12824956672443674</v>
      </c>
      <c r="I14" s="272">
        <f>SUM('Vaciado de datos'!F9)/SUM('Vaciado de datos'!F8)</f>
        <v>0.08877005347593583</v>
      </c>
      <c r="J14" s="272">
        <f>SUM('Vaciado de datos'!G9)/SUM('Vaciado de datos'!G8)</f>
        <v>0.08926417370325694</v>
      </c>
      <c r="K14" s="272">
        <f>SUM('Vaciado de datos'!H9)/SUM('Vaciado de datos'!H8)</f>
        <v>0.13076923076923078</v>
      </c>
      <c r="L14" s="272"/>
      <c r="M14" s="272"/>
      <c r="N14" s="272"/>
      <c r="O14" s="272"/>
      <c r="P14" s="272"/>
      <c r="Q14" s="272"/>
      <c r="R14" s="272"/>
      <c r="S14" s="272">
        <f>AVERAGE(G14:R15)</f>
        <v>0.09803007396112073</v>
      </c>
    </row>
    <row r="15" spans="1:19" ht="22.5" customHeight="1">
      <c r="A15" s="275"/>
      <c r="B15" s="284"/>
      <c r="C15" s="278"/>
      <c r="D15" s="234"/>
      <c r="E15" s="234"/>
      <c r="F15" s="137" t="s">
        <v>29</v>
      </c>
      <c r="G15" s="274"/>
      <c r="H15" s="274"/>
      <c r="I15" s="274"/>
      <c r="J15" s="274"/>
      <c r="K15" s="274"/>
      <c r="L15" s="274"/>
      <c r="M15" s="274"/>
      <c r="N15" s="274"/>
      <c r="O15" s="274"/>
      <c r="P15" s="274"/>
      <c r="Q15" s="274"/>
      <c r="R15" s="274"/>
      <c r="S15" s="274"/>
    </row>
    <row r="16" spans="1:19" ht="15" customHeight="1">
      <c r="A16" s="224">
        <v>2</v>
      </c>
      <c r="B16" s="284"/>
      <c r="C16" s="281" t="s">
        <v>107</v>
      </c>
      <c r="D16" s="279" t="s">
        <v>174</v>
      </c>
      <c r="E16" s="279" t="s">
        <v>136</v>
      </c>
      <c r="F16" s="138" t="s">
        <v>140</v>
      </c>
      <c r="G16" s="268">
        <f>SUM('Vaciado de datos'!D10)/SUM('Vaciado de datos'!D8)</f>
        <v>0.2721238938053097</v>
      </c>
      <c r="H16" s="268">
        <f>SUM('Vaciado de datos'!E10)/SUM('Vaciado de datos'!E8)</f>
        <v>0.1681109185441941</v>
      </c>
      <c r="I16" s="268">
        <f>SUM('Vaciado de datos'!F10)/SUM('Vaciado de datos'!F8)</f>
        <v>0.2320855614973262</v>
      </c>
      <c r="J16" s="268">
        <f>SUM('Vaciado de datos'!G10)/SUM('Vaciado de datos'!G8)</f>
        <v>0.22074788902291917</v>
      </c>
      <c r="K16" s="268">
        <f>SUM('Vaciado de datos'!H10)/SUM('Vaciado de datos'!H8)</f>
        <v>0.19538461538461538</v>
      </c>
      <c r="L16" s="268"/>
      <c r="M16" s="268"/>
      <c r="N16" s="268"/>
      <c r="O16" s="268"/>
      <c r="P16" s="268"/>
      <c r="Q16" s="268"/>
      <c r="R16" s="268"/>
      <c r="S16" s="268">
        <f aca="true" t="shared" si="0" ref="S16">AVERAGE(G16:R17)</f>
        <v>0.2176905756508729</v>
      </c>
    </row>
    <row r="17" spans="1:19" ht="18" customHeight="1">
      <c r="A17" s="224"/>
      <c r="B17" s="284"/>
      <c r="C17" s="282"/>
      <c r="D17" s="280"/>
      <c r="E17" s="280"/>
      <c r="F17" s="139" t="s">
        <v>29</v>
      </c>
      <c r="G17" s="270"/>
      <c r="H17" s="270"/>
      <c r="I17" s="270"/>
      <c r="J17" s="270"/>
      <c r="K17" s="270"/>
      <c r="L17" s="270"/>
      <c r="M17" s="270"/>
      <c r="N17" s="270"/>
      <c r="O17" s="270"/>
      <c r="P17" s="270"/>
      <c r="Q17" s="270"/>
      <c r="R17" s="270"/>
      <c r="S17" s="270"/>
    </row>
    <row r="18" spans="1:19" ht="18" customHeight="1">
      <c r="A18" s="275">
        <v>3</v>
      </c>
      <c r="B18" s="284"/>
      <c r="C18" s="235" t="s">
        <v>108</v>
      </c>
      <c r="D18" s="232" t="s">
        <v>174</v>
      </c>
      <c r="E18" s="232" t="s">
        <v>136</v>
      </c>
      <c r="F18" s="140" t="s">
        <v>162</v>
      </c>
      <c r="G18" s="272">
        <f>SUM('Vaciado de datos'!D11)/SUM('Vaciado de datos'!D8)</f>
        <v>0.024336283185840708</v>
      </c>
      <c r="H18" s="272">
        <f>SUM('Vaciado de datos'!E11)/SUM('Vaciado de datos'!E8)</f>
        <v>0.09705372616984402</v>
      </c>
      <c r="I18" s="272">
        <f>SUM('Vaciado de datos'!F11)/SUM('Vaciado de datos'!F8)</f>
        <v>0.05668449197860963</v>
      </c>
      <c r="J18" s="272">
        <f>SUM('Vaciado de datos'!G11)/SUM('Vaciado de datos'!G8)</f>
        <v>0.06393244873341375</v>
      </c>
      <c r="K18" s="272">
        <f>SUM('Vaciado de datos'!H11)/SUM('Vaciado de datos'!H8)</f>
        <v>0.033846153846153845</v>
      </c>
      <c r="L18" s="272"/>
      <c r="M18" s="272"/>
      <c r="N18" s="272"/>
      <c r="O18" s="272"/>
      <c r="P18" s="272"/>
      <c r="Q18" s="272"/>
      <c r="R18" s="272"/>
      <c r="S18" s="272">
        <f aca="true" t="shared" si="1" ref="S18">AVERAGE(G18:R19)</f>
        <v>0.05517062078277239</v>
      </c>
    </row>
    <row r="19" spans="1:19" ht="15" customHeight="1">
      <c r="A19" s="275"/>
      <c r="B19" s="285"/>
      <c r="C19" s="237"/>
      <c r="D19" s="234"/>
      <c r="E19" s="234"/>
      <c r="F19" s="141" t="s">
        <v>29</v>
      </c>
      <c r="G19" s="274"/>
      <c r="H19" s="274"/>
      <c r="I19" s="274"/>
      <c r="J19" s="274"/>
      <c r="K19" s="274"/>
      <c r="L19" s="274"/>
      <c r="M19" s="274"/>
      <c r="N19" s="274"/>
      <c r="O19" s="274"/>
      <c r="P19" s="274"/>
      <c r="Q19" s="274"/>
      <c r="R19" s="274"/>
      <c r="S19" s="274"/>
    </row>
    <row r="20" spans="1:19" ht="17.25" customHeight="1">
      <c r="A20" s="224">
        <v>4</v>
      </c>
      <c r="B20" s="286" t="s">
        <v>194</v>
      </c>
      <c r="C20" s="225" t="s">
        <v>171</v>
      </c>
      <c r="D20" s="224" t="s">
        <v>60</v>
      </c>
      <c r="E20" s="224" t="s">
        <v>136</v>
      </c>
      <c r="F20" s="142" t="s">
        <v>163</v>
      </c>
      <c r="G20" s="268">
        <f>'Vaciado de datos'!D12/('Vaciado de datos'!$D$23*'Vaciado de datos'!D15)</f>
        <v>0.17666666666666667</v>
      </c>
      <c r="H20" s="268">
        <f>'Vaciado de datos'!E12/('Vaciado de datos'!$D$23*'Vaciado de datos'!E15)</f>
        <v>0.12272727272727273</v>
      </c>
      <c r="I20" s="268">
        <f>'Vaciado de datos'!F12/('Vaciado de datos'!$D$23*'Vaciado de datos'!F15)</f>
        <v>0.4444444444444444</v>
      </c>
      <c r="J20" s="268">
        <f>'Vaciado de datos'!G12/('Vaciado de datos'!$D$23*'Vaciado de datos'!G15)</f>
        <v>0.5833333333333334</v>
      </c>
      <c r="K20" s="268">
        <f>'Vaciado de datos'!H12/('Vaciado de datos'!$D$23*'Vaciado de datos'!H15)</f>
        <v>0.55</v>
      </c>
      <c r="L20" s="271"/>
      <c r="M20" s="271"/>
      <c r="N20" s="271"/>
      <c r="O20" s="271"/>
      <c r="P20" s="271"/>
      <c r="Q20" s="271"/>
      <c r="R20" s="271"/>
      <c r="S20" s="267">
        <f>AVERAGE(G20:R22)</f>
        <v>0.3754343434343434</v>
      </c>
    </row>
    <row r="21" spans="1:19" ht="15" customHeight="1">
      <c r="A21" s="224"/>
      <c r="B21" s="287"/>
      <c r="C21" s="225"/>
      <c r="D21" s="224"/>
      <c r="E21" s="224"/>
      <c r="F21" s="142" t="s">
        <v>164</v>
      </c>
      <c r="G21" s="269"/>
      <c r="H21" s="269"/>
      <c r="I21" s="269"/>
      <c r="J21" s="269"/>
      <c r="K21" s="269"/>
      <c r="L21" s="271"/>
      <c r="M21" s="271"/>
      <c r="N21" s="271"/>
      <c r="O21" s="271"/>
      <c r="P21" s="271"/>
      <c r="Q21" s="271"/>
      <c r="R21" s="271"/>
      <c r="S21" s="267"/>
    </row>
    <row r="22" spans="1:19" ht="25.5" customHeight="1">
      <c r="A22" s="224"/>
      <c r="B22" s="287"/>
      <c r="C22" s="225"/>
      <c r="D22" s="224"/>
      <c r="E22" s="224"/>
      <c r="F22" s="143" t="s">
        <v>165</v>
      </c>
      <c r="G22" s="270"/>
      <c r="H22" s="270"/>
      <c r="I22" s="270"/>
      <c r="J22" s="270"/>
      <c r="K22" s="270"/>
      <c r="L22" s="271"/>
      <c r="M22" s="271"/>
      <c r="N22" s="271"/>
      <c r="O22" s="271"/>
      <c r="P22" s="271"/>
      <c r="Q22" s="271"/>
      <c r="R22" s="271"/>
      <c r="S22" s="267"/>
    </row>
    <row r="23" spans="1:19" ht="14.25" customHeight="1">
      <c r="A23" s="228">
        <v>5</v>
      </c>
      <c r="B23" s="287"/>
      <c r="C23" s="276" t="s">
        <v>172</v>
      </c>
      <c r="D23" s="228" t="s">
        <v>60</v>
      </c>
      <c r="E23" s="289" t="s">
        <v>136</v>
      </c>
      <c r="F23" s="144" t="s">
        <v>35</v>
      </c>
      <c r="G23" s="272">
        <f>'Vaciado de datos'!D13/('Vaciado de datos'!$D$24*'Vaciado de datos'!D15)</f>
        <v>1.0727272727272728</v>
      </c>
      <c r="H23" s="272">
        <f>'Vaciado de datos'!E13/('Vaciado de datos'!$D$24*'Vaciado de datos'!E15)</f>
        <v>0.7975206611570248</v>
      </c>
      <c r="I23" s="272">
        <f>'Vaciado de datos'!F13/('Vaciado de datos'!$D$24*'Vaciado de datos'!F15)</f>
        <v>1.8232323232323233</v>
      </c>
      <c r="J23" s="272">
        <f>'Vaciado de datos'!G13/('Vaciado de datos'!$D$24*'Vaciado de datos'!G15)</f>
        <v>3.707070707070707</v>
      </c>
      <c r="K23" s="272">
        <f>'Vaciado de datos'!H13/('Vaciado de datos'!$D$24*'Vaciado de datos'!H15)</f>
        <v>1.6818181818181819</v>
      </c>
      <c r="L23" s="267"/>
      <c r="M23" s="267"/>
      <c r="N23" s="267"/>
      <c r="O23" s="267"/>
      <c r="P23" s="267"/>
      <c r="Q23" s="267"/>
      <c r="R23" s="267"/>
      <c r="S23" s="267">
        <f aca="true" t="shared" si="2" ref="S23">AVERAGE(G23:R25)</f>
        <v>1.816473829201102</v>
      </c>
    </row>
    <row r="24" spans="1:19" ht="15" customHeight="1">
      <c r="A24" s="228"/>
      <c r="B24" s="287"/>
      <c r="C24" s="276"/>
      <c r="D24" s="228"/>
      <c r="E24" s="289"/>
      <c r="F24" s="144" t="s">
        <v>164</v>
      </c>
      <c r="G24" s="273"/>
      <c r="H24" s="273"/>
      <c r="I24" s="273"/>
      <c r="J24" s="273"/>
      <c r="K24" s="273"/>
      <c r="L24" s="267"/>
      <c r="M24" s="267"/>
      <c r="N24" s="267"/>
      <c r="O24" s="267"/>
      <c r="P24" s="267"/>
      <c r="Q24" s="267"/>
      <c r="R24" s="267"/>
      <c r="S24" s="267"/>
    </row>
    <row r="25" spans="1:19" ht="24.75">
      <c r="A25" s="228"/>
      <c r="B25" s="287"/>
      <c r="C25" s="276"/>
      <c r="D25" s="228"/>
      <c r="E25" s="289"/>
      <c r="F25" s="145" t="s">
        <v>166</v>
      </c>
      <c r="G25" s="274"/>
      <c r="H25" s="274"/>
      <c r="I25" s="274"/>
      <c r="J25" s="274"/>
      <c r="K25" s="274"/>
      <c r="L25" s="267"/>
      <c r="M25" s="267"/>
      <c r="N25" s="267"/>
      <c r="O25" s="267"/>
      <c r="P25" s="267"/>
      <c r="Q25" s="267"/>
      <c r="R25" s="267"/>
      <c r="S25" s="267"/>
    </row>
    <row r="26" spans="1:19" ht="18.75" customHeight="1">
      <c r="A26" s="224">
        <v>6</v>
      </c>
      <c r="B26" s="287"/>
      <c r="C26" s="225" t="s">
        <v>173</v>
      </c>
      <c r="D26" s="224" t="s">
        <v>60</v>
      </c>
      <c r="E26" s="224" t="s">
        <v>136</v>
      </c>
      <c r="F26" s="143" t="s">
        <v>36</v>
      </c>
      <c r="G26" s="268">
        <f>'Vaciado de datos'!D14/('Vaciado de datos'!$D$25*'Vaciado de datos'!D15)</f>
        <v>0.5577777777777778</v>
      </c>
      <c r="H26" s="268">
        <f>'Vaciado de datos'!E14/('Vaciado de datos'!$D$25*'Vaciado de datos'!E15)</f>
        <v>0.4393939393939394</v>
      </c>
      <c r="I26" s="268">
        <f>'Vaciado de datos'!F14/('Vaciado de datos'!$D$25*'Vaciado de datos'!F15)</f>
        <v>1.0666666666666667</v>
      </c>
      <c r="J26" s="268">
        <f>'Vaciado de datos'!G14/('Vaciado de datos'!$D$25*'Vaciado de datos'!G15)</f>
        <v>1.762962962962963</v>
      </c>
      <c r="K26" s="268">
        <f>'Vaciado de datos'!H14/('Vaciado de datos'!$D$25*'Vaciado de datos'!H15)</f>
        <v>1.038888888888889</v>
      </c>
      <c r="L26" s="271"/>
      <c r="M26" s="271"/>
      <c r="N26" s="271"/>
      <c r="O26" s="271"/>
      <c r="P26" s="271"/>
      <c r="Q26" s="271"/>
      <c r="R26" s="271"/>
      <c r="S26" s="267">
        <f aca="true" t="shared" si="3" ref="S26">AVERAGE(G26:R28)</f>
        <v>0.9731380471380472</v>
      </c>
    </row>
    <row r="27" spans="1:19" ht="15" customHeight="1">
      <c r="A27" s="224"/>
      <c r="B27" s="287"/>
      <c r="C27" s="225"/>
      <c r="D27" s="224"/>
      <c r="E27" s="224"/>
      <c r="F27" s="142" t="s">
        <v>164</v>
      </c>
      <c r="G27" s="269"/>
      <c r="H27" s="269"/>
      <c r="I27" s="269"/>
      <c r="J27" s="269"/>
      <c r="K27" s="269"/>
      <c r="L27" s="271"/>
      <c r="M27" s="271"/>
      <c r="N27" s="271"/>
      <c r="O27" s="271"/>
      <c r="P27" s="271"/>
      <c r="Q27" s="271"/>
      <c r="R27" s="271"/>
      <c r="S27" s="267"/>
    </row>
    <row r="28" spans="1:19" ht="24.75">
      <c r="A28" s="224"/>
      <c r="B28" s="288"/>
      <c r="C28" s="225"/>
      <c r="D28" s="224"/>
      <c r="E28" s="224"/>
      <c r="F28" s="143" t="s">
        <v>167</v>
      </c>
      <c r="G28" s="270"/>
      <c r="H28" s="270"/>
      <c r="I28" s="270"/>
      <c r="J28" s="270"/>
      <c r="K28" s="270"/>
      <c r="L28" s="271"/>
      <c r="M28" s="271"/>
      <c r="N28" s="271"/>
      <c r="O28" s="271"/>
      <c r="P28" s="271"/>
      <c r="Q28" s="271"/>
      <c r="R28" s="271"/>
      <c r="S28" s="267"/>
    </row>
    <row r="29" spans="1:7" ht="15" customHeight="1">
      <c r="A29" s="232">
        <v>7</v>
      </c>
      <c r="B29" s="235" t="s">
        <v>187</v>
      </c>
      <c r="C29" s="133" t="s">
        <v>147</v>
      </c>
      <c r="D29" s="251" t="s">
        <v>61</v>
      </c>
      <c r="E29" s="251" t="s">
        <v>136</v>
      </c>
      <c r="F29" s="238" t="s">
        <v>189</v>
      </c>
      <c r="G29" s="255" t="s">
        <v>201</v>
      </c>
    </row>
    <row r="30" spans="1:7" ht="15">
      <c r="A30" s="233"/>
      <c r="B30" s="236"/>
      <c r="C30" s="135" t="s">
        <v>148</v>
      </c>
      <c r="D30" s="252"/>
      <c r="E30" s="252"/>
      <c r="F30" s="239"/>
      <c r="G30" s="255"/>
    </row>
    <row r="31" spans="1:7" ht="15">
      <c r="A31" s="233"/>
      <c r="B31" s="236"/>
      <c r="C31" s="133" t="s">
        <v>149</v>
      </c>
      <c r="D31" s="252"/>
      <c r="E31" s="252"/>
      <c r="F31" s="239"/>
      <c r="G31" s="255"/>
    </row>
    <row r="32" spans="1:7" ht="15">
      <c r="A32" s="233"/>
      <c r="B32" s="236"/>
      <c r="C32" s="135" t="s">
        <v>150</v>
      </c>
      <c r="D32" s="252"/>
      <c r="E32" s="252"/>
      <c r="F32" s="239"/>
      <c r="G32" s="255"/>
    </row>
    <row r="33" spans="1:7" ht="15">
      <c r="A33" s="233"/>
      <c r="B33" s="236"/>
      <c r="C33" s="133" t="s">
        <v>151</v>
      </c>
      <c r="D33" s="252"/>
      <c r="E33" s="252"/>
      <c r="F33" s="239"/>
      <c r="G33" s="255"/>
    </row>
    <row r="34" spans="1:7" ht="15">
      <c r="A34" s="233"/>
      <c r="B34" s="236"/>
      <c r="C34" s="135" t="s">
        <v>152</v>
      </c>
      <c r="D34" s="252"/>
      <c r="E34" s="252"/>
      <c r="F34" s="239"/>
      <c r="G34" s="255"/>
    </row>
    <row r="35" spans="1:7" ht="15">
      <c r="A35" s="233"/>
      <c r="B35" s="236"/>
      <c r="C35" s="133" t="s">
        <v>153</v>
      </c>
      <c r="D35" s="252"/>
      <c r="E35" s="252"/>
      <c r="F35" s="239"/>
      <c r="G35" s="255"/>
    </row>
    <row r="36" spans="1:7" ht="15">
      <c r="A36" s="233"/>
      <c r="B36" s="236"/>
      <c r="C36" s="135" t="s">
        <v>154</v>
      </c>
      <c r="D36" s="252"/>
      <c r="E36" s="252"/>
      <c r="F36" s="239"/>
      <c r="G36" s="255"/>
    </row>
    <row r="37" spans="1:7" ht="15">
      <c r="A37" s="233"/>
      <c r="B37" s="236"/>
      <c r="C37" s="133" t="s">
        <v>155</v>
      </c>
      <c r="D37" s="252"/>
      <c r="E37" s="252"/>
      <c r="F37" s="239"/>
      <c r="G37" s="255"/>
    </row>
    <row r="38" spans="1:7" ht="15">
      <c r="A38" s="233"/>
      <c r="B38" s="236"/>
      <c r="C38" s="135" t="s">
        <v>156</v>
      </c>
      <c r="D38" s="252"/>
      <c r="E38" s="252"/>
      <c r="F38" s="239"/>
      <c r="G38" s="255"/>
    </row>
    <row r="39" spans="1:7" ht="15">
      <c r="A39" s="233"/>
      <c r="B39" s="236"/>
      <c r="C39" s="133" t="s">
        <v>157</v>
      </c>
      <c r="D39" s="252"/>
      <c r="E39" s="252"/>
      <c r="F39" s="239"/>
      <c r="G39" s="255"/>
    </row>
    <row r="40" spans="1:7" ht="15">
      <c r="A40" s="233"/>
      <c r="B40" s="236"/>
      <c r="C40" s="135" t="s">
        <v>158</v>
      </c>
      <c r="D40" s="252"/>
      <c r="E40" s="252"/>
      <c r="F40" s="239"/>
      <c r="G40" s="255"/>
    </row>
    <row r="41" spans="1:7" ht="15">
      <c r="A41" s="233"/>
      <c r="B41" s="236"/>
      <c r="C41" s="133" t="s">
        <v>159</v>
      </c>
      <c r="D41" s="252"/>
      <c r="E41" s="252"/>
      <c r="F41" s="239"/>
      <c r="G41" s="255"/>
    </row>
    <row r="42" spans="1:7" ht="30">
      <c r="A42" s="233"/>
      <c r="B42" s="236"/>
      <c r="C42" s="136" t="s">
        <v>160</v>
      </c>
      <c r="D42" s="252"/>
      <c r="E42" s="252"/>
      <c r="F42" s="239"/>
      <c r="G42" s="255"/>
    </row>
    <row r="43" spans="1:7" ht="15">
      <c r="A43" s="234"/>
      <c r="B43" s="237"/>
      <c r="C43" s="133" t="s">
        <v>161</v>
      </c>
      <c r="D43" s="253"/>
      <c r="E43" s="253"/>
      <c r="F43" s="240"/>
      <c r="G43" s="255"/>
    </row>
    <row r="44" spans="1:7" ht="30">
      <c r="A44" s="155">
        <v>8</v>
      </c>
      <c r="B44" s="153" t="s">
        <v>190</v>
      </c>
      <c r="C44" s="155" t="s">
        <v>191</v>
      </c>
      <c r="D44" s="154" t="s">
        <v>192</v>
      </c>
      <c r="E44" s="154" t="s">
        <v>136</v>
      </c>
      <c r="F44" s="165"/>
      <c r="G44" s="255"/>
    </row>
    <row r="45" ht="15">
      <c r="T45" s="118"/>
    </row>
    <row r="46" ht="15">
      <c r="T46" s="118"/>
    </row>
    <row r="50" spans="1:8" ht="30">
      <c r="A50" s="82" t="s">
        <v>27</v>
      </c>
      <c r="B50" s="243" t="s">
        <v>137</v>
      </c>
      <c r="C50" s="244"/>
      <c r="D50" s="81" t="s">
        <v>58</v>
      </c>
      <c r="E50" s="81" t="s">
        <v>138</v>
      </c>
      <c r="F50" s="81" t="s">
        <v>211</v>
      </c>
      <c r="G50" s="188" t="s">
        <v>183</v>
      </c>
      <c r="H50" s="166"/>
    </row>
    <row r="51" spans="1:7" ht="31.5" customHeight="1">
      <c r="A51" s="23">
        <v>1</v>
      </c>
      <c r="B51" s="292" t="s">
        <v>222</v>
      </c>
      <c r="C51" s="190" t="s">
        <v>175</v>
      </c>
      <c r="D51" s="121" t="s">
        <v>188</v>
      </c>
      <c r="E51" s="23" t="s">
        <v>103</v>
      </c>
      <c r="F51" s="290" t="s">
        <v>221</v>
      </c>
      <c r="G51" s="176">
        <f>'Vaciado de datos'!P9</f>
        <v>68</v>
      </c>
    </row>
    <row r="52" spans="1:7" ht="31.5" customHeight="1">
      <c r="A52" s="151">
        <v>2</v>
      </c>
      <c r="B52" s="292"/>
      <c r="C52" s="191" t="s">
        <v>176</v>
      </c>
      <c r="D52" s="152" t="s">
        <v>188</v>
      </c>
      <c r="E52" s="146" t="s">
        <v>103</v>
      </c>
      <c r="F52" s="291"/>
      <c r="G52" s="177">
        <f>'Vaciado de datos'!P10</f>
        <v>149.4</v>
      </c>
    </row>
    <row r="53" spans="1:7" ht="31.5" customHeight="1">
      <c r="A53" s="23">
        <v>3</v>
      </c>
      <c r="B53" s="292"/>
      <c r="C53" s="190" t="s">
        <v>177</v>
      </c>
      <c r="D53" s="195" t="s">
        <v>188</v>
      </c>
      <c r="E53" s="23" t="s">
        <v>103</v>
      </c>
      <c r="F53" s="291"/>
      <c r="G53" s="176">
        <f>'Vaciado de datos'!P11</f>
        <v>39</v>
      </c>
    </row>
    <row r="54" spans="1:7" ht="31.5" customHeight="1">
      <c r="A54" s="151">
        <v>4</v>
      </c>
      <c r="B54" s="292"/>
      <c r="C54" s="192" t="s">
        <v>178</v>
      </c>
      <c r="D54" s="196" t="s">
        <v>188</v>
      </c>
      <c r="E54" s="146" t="s">
        <v>103</v>
      </c>
      <c r="F54" s="291"/>
      <c r="G54" s="177">
        <f>'Vaciado de datos'!P12</f>
        <v>100.8</v>
      </c>
    </row>
    <row r="55" spans="1:7" ht="31.5" customHeight="1">
      <c r="A55" s="23">
        <v>5</v>
      </c>
      <c r="B55" s="292"/>
      <c r="C55" s="193" t="s">
        <v>179</v>
      </c>
      <c r="D55" s="195" t="s">
        <v>188</v>
      </c>
      <c r="E55" s="23" t="s">
        <v>103</v>
      </c>
      <c r="F55" s="291"/>
      <c r="G55" s="176">
        <f>'Vaciado de datos'!P13</f>
        <v>264</v>
      </c>
    </row>
    <row r="56" spans="1:7" ht="31.5" customHeight="1">
      <c r="A56" s="151">
        <v>6</v>
      </c>
      <c r="B56" s="292"/>
      <c r="C56" s="192" t="s">
        <v>180</v>
      </c>
      <c r="D56" s="196" t="s">
        <v>188</v>
      </c>
      <c r="E56" s="146" t="s">
        <v>103</v>
      </c>
      <c r="F56" s="291"/>
      <c r="G56" s="177">
        <f>'Vaciado de datos'!P14</f>
        <v>393.4</v>
      </c>
    </row>
    <row r="57" spans="1:8" ht="30" customHeight="1">
      <c r="A57" s="23">
        <v>7</v>
      </c>
      <c r="B57" s="241" t="s">
        <v>181</v>
      </c>
      <c r="C57" s="242"/>
      <c r="D57" s="6" t="s">
        <v>226</v>
      </c>
      <c r="E57" s="23" t="s">
        <v>103</v>
      </c>
      <c r="F57" s="194" t="s">
        <v>223</v>
      </c>
      <c r="G57" s="178">
        <f>'Vaciado de datos'!D26/'Vaciado de datos'!D22</f>
        <v>0.5642701525054467</v>
      </c>
      <c r="H57" s="223" t="s">
        <v>225</v>
      </c>
    </row>
    <row r="58" spans="1:8" ht="30" customHeight="1">
      <c r="A58" s="224">
        <v>8</v>
      </c>
      <c r="B58" s="257" t="s">
        <v>120</v>
      </c>
      <c r="C58" s="257"/>
      <c r="D58" s="230" t="s">
        <v>198</v>
      </c>
      <c r="E58" s="224" t="s">
        <v>103</v>
      </c>
      <c r="F58" s="180" t="s">
        <v>216</v>
      </c>
      <c r="G58" s="227">
        <f>'Vaciado de datos'!D27</f>
        <v>0.58</v>
      </c>
      <c r="H58" s="223"/>
    </row>
    <row r="59" spans="1:8" ht="30" customHeight="1">
      <c r="A59" s="224"/>
      <c r="B59" s="257"/>
      <c r="C59" s="257"/>
      <c r="D59" s="230"/>
      <c r="E59" s="224"/>
      <c r="F59" s="187" t="s">
        <v>217</v>
      </c>
      <c r="G59" s="227"/>
      <c r="H59" s="223"/>
    </row>
    <row r="60" spans="1:8" ht="30" customHeight="1">
      <c r="A60" s="228">
        <v>9</v>
      </c>
      <c r="B60" s="254" t="s">
        <v>184</v>
      </c>
      <c r="C60" s="254"/>
      <c r="D60" s="256" t="s">
        <v>114</v>
      </c>
      <c r="E60" s="228" t="s">
        <v>103</v>
      </c>
      <c r="F60" s="179" t="s">
        <v>99</v>
      </c>
      <c r="G60" s="258">
        <f>'Vaciado de datos'!D19/'Vaciado de datos'!D20</f>
        <v>0.012</v>
      </c>
      <c r="H60" s="223"/>
    </row>
    <row r="61" spans="1:8" ht="30" customHeight="1">
      <c r="A61" s="228"/>
      <c r="B61" s="254"/>
      <c r="C61" s="254"/>
      <c r="D61" s="256"/>
      <c r="E61" s="228"/>
      <c r="F61" s="185" t="s">
        <v>117</v>
      </c>
      <c r="G61" s="258"/>
      <c r="H61" s="223"/>
    </row>
    <row r="62" spans="1:8" ht="22.5" customHeight="1">
      <c r="A62" s="229">
        <v>10</v>
      </c>
      <c r="B62" s="225" t="s">
        <v>185</v>
      </c>
      <c r="C62" s="225"/>
      <c r="D62" s="229" t="s">
        <v>119</v>
      </c>
      <c r="E62" s="229" t="s">
        <v>103</v>
      </c>
      <c r="F62" s="180" t="s">
        <v>224</v>
      </c>
      <c r="G62" s="227">
        <f>SUM('Vaciado de datos'!D16:O16)/'Vaciado de datos'!D20</f>
        <v>0.1336</v>
      </c>
      <c r="H62" s="223"/>
    </row>
    <row r="63" spans="1:8" ht="22.5" customHeight="1">
      <c r="A63" s="229"/>
      <c r="B63" s="225"/>
      <c r="C63" s="225"/>
      <c r="D63" s="229"/>
      <c r="E63" s="229"/>
      <c r="F63" s="180" t="s">
        <v>218</v>
      </c>
      <c r="G63" s="227"/>
      <c r="H63" s="223"/>
    </row>
    <row r="64" spans="1:8" ht="19.5" customHeight="1">
      <c r="A64" s="259">
        <v>11</v>
      </c>
      <c r="B64" s="254" t="s">
        <v>202</v>
      </c>
      <c r="C64" s="254"/>
      <c r="D64" s="228" t="s">
        <v>208</v>
      </c>
      <c r="E64" s="228" t="s">
        <v>103</v>
      </c>
      <c r="F64" s="186" t="s">
        <v>213</v>
      </c>
      <c r="G64" s="260">
        <f>'Vaciado de datos'!D20/'Vaciado de datos'!D21</f>
        <v>2</v>
      </c>
      <c r="H64" s="223"/>
    </row>
    <row r="65" spans="1:8" ht="18.75" customHeight="1">
      <c r="A65" s="259"/>
      <c r="B65" s="254"/>
      <c r="C65" s="254"/>
      <c r="D65" s="228"/>
      <c r="E65" s="228"/>
      <c r="F65" s="186" t="s">
        <v>215</v>
      </c>
      <c r="G65" s="260"/>
      <c r="H65" s="223"/>
    </row>
    <row r="66" spans="1:8" ht="14.25" customHeight="1">
      <c r="A66" s="224">
        <v>12</v>
      </c>
      <c r="B66" s="225" t="s">
        <v>209</v>
      </c>
      <c r="C66" s="225"/>
      <c r="D66" s="224" t="s">
        <v>210</v>
      </c>
      <c r="E66" s="224" t="s">
        <v>103</v>
      </c>
      <c r="F66" s="180" t="s">
        <v>213</v>
      </c>
      <c r="G66" s="226">
        <f>'Vaciado de datos'!D20/'Vaciado de datos'!D22</f>
        <v>21.78649237472767</v>
      </c>
      <c r="H66" s="223"/>
    </row>
    <row r="67" spans="1:8" ht="15">
      <c r="A67" s="224"/>
      <c r="B67" s="225"/>
      <c r="C67" s="225"/>
      <c r="D67" s="224"/>
      <c r="E67" s="224"/>
      <c r="F67" s="180" t="s">
        <v>214</v>
      </c>
      <c r="G67" s="226"/>
      <c r="H67" s="223"/>
    </row>
    <row r="68" spans="1:7" ht="30" customHeight="1">
      <c r="A68" s="164"/>
      <c r="B68" s="182"/>
      <c r="C68" s="182"/>
      <c r="D68" s="118"/>
      <c r="E68" s="164"/>
      <c r="F68" s="183"/>
      <c r="G68" s="184"/>
    </row>
    <row r="75" spans="1:8" ht="30">
      <c r="A75" s="160" t="s">
        <v>121</v>
      </c>
      <c r="B75" s="161" t="s">
        <v>137</v>
      </c>
      <c r="C75" s="161" t="s">
        <v>186</v>
      </c>
      <c r="D75" s="161" t="s">
        <v>58</v>
      </c>
      <c r="E75" s="160" t="s">
        <v>138</v>
      </c>
      <c r="F75" s="158" t="s">
        <v>211</v>
      </c>
      <c r="G75" s="231" t="s">
        <v>195</v>
      </c>
      <c r="H75" s="231"/>
    </row>
    <row r="76" spans="1:8" ht="28.5">
      <c r="A76" s="232">
        <v>1</v>
      </c>
      <c r="B76" s="235" t="s">
        <v>196</v>
      </c>
      <c r="C76" s="162" t="s">
        <v>197</v>
      </c>
      <c r="D76" s="232" t="s">
        <v>205</v>
      </c>
      <c r="E76" s="232" t="s">
        <v>103</v>
      </c>
      <c r="F76" s="179" t="s">
        <v>206</v>
      </c>
      <c r="G76" s="245" t="s">
        <v>201</v>
      </c>
      <c r="H76" s="246"/>
    </row>
    <row r="77" spans="1:8" ht="30">
      <c r="A77" s="233"/>
      <c r="B77" s="236"/>
      <c r="C77" s="163" t="s">
        <v>199</v>
      </c>
      <c r="D77" s="233"/>
      <c r="E77" s="233"/>
      <c r="F77" s="180" t="s">
        <v>207</v>
      </c>
      <c r="G77" s="247"/>
      <c r="H77" s="248"/>
    </row>
    <row r="78" spans="1:8" ht="28.5">
      <c r="A78" s="234"/>
      <c r="B78" s="237"/>
      <c r="C78" s="162" t="s">
        <v>200</v>
      </c>
      <c r="D78" s="234"/>
      <c r="E78" s="234"/>
      <c r="F78" s="179" t="s">
        <v>206</v>
      </c>
      <c r="G78" s="249"/>
      <c r="H78" s="250"/>
    </row>
    <row r="79" ht="15">
      <c r="F79" s="181"/>
    </row>
    <row r="83" ht="15.75">
      <c r="A83" s="1" t="s">
        <v>212</v>
      </c>
    </row>
  </sheetData>
  <mergeCells count="147">
    <mergeCell ref="F51:F56"/>
    <mergeCell ref="B51:B56"/>
    <mergeCell ref="R14:R15"/>
    <mergeCell ref="S14:S15"/>
    <mergeCell ref="H14:H15"/>
    <mergeCell ref="I14:I15"/>
    <mergeCell ref="J14:J15"/>
    <mergeCell ref="K14:K15"/>
    <mergeCell ref="L14:L15"/>
    <mergeCell ref="M14:M15"/>
    <mergeCell ref="O16:O17"/>
    <mergeCell ref="N14:N15"/>
    <mergeCell ref="O14:O15"/>
    <mergeCell ref="P14:P15"/>
    <mergeCell ref="Q14:Q15"/>
    <mergeCell ref="P16:P17"/>
    <mergeCell ref="Q16:Q17"/>
    <mergeCell ref="R16:R17"/>
    <mergeCell ref="S16:S17"/>
    <mergeCell ref="H16:H17"/>
    <mergeCell ref="I16:I17"/>
    <mergeCell ref="J16:J17"/>
    <mergeCell ref="K16:K17"/>
    <mergeCell ref="L16:L17"/>
    <mergeCell ref="M16:M17"/>
    <mergeCell ref="N16:N17"/>
    <mergeCell ref="J23:J25"/>
    <mergeCell ref="K23:K25"/>
    <mergeCell ref="L23:L25"/>
    <mergeCell ref="A14:A15"/>
    <mergeCell ref="C14:C15"/>
    <mergeCell ref="D14:D15"/>
    <mergeCell ref="E14:E15"/>
    <mergeCell ref="E16:E17"/>
    <mergeCell ref="A16:A17"/>
    <mergeCell ref="C16:C17"/>
    <mergeCell ref="D16:D17"/>
    <mergeCell ref="G16:G17"/>
    <mergeCell ref="B14:B19"/>
    <mergeCell ref="B20:B28"/>
    <mergeCell ref="G14:G15"/>
    <mergeCell ref="D18:D19"/>
    <mergeCell ref="D20:D22"/>
    <mergeCell ref="E18:E19"/>
    <mergeCell ref="E20:E22"/>
    <mergeCell ref="E23:E25"/>
    <mergeCell ref="G18:G19"/>
    <mergeCell ref="G23:G25"/>
    <mergeCell ref="E26:E28"/>
    <mergeCell ref="A18:A19"/>
    <mergeCell ref="A20:A22"/>
    <mergeCell ref="A23:A25"/>
    <mergeCell ref="A26:A28"/>
    <mergeCell ref="C18:C19"/>
    <mergeCell ref="C20:C22"/>
    <mergeCell ref="C23:C25"/>
    <mergeCell ref="C26:C28"/>
    <mergeCell ref="D23:D25"/>
    <mergeCell ref="D26:D28"/>
    <mergeCell ref="S18:S19"/>
    <mergeCell ref="G20:G22"/>
    <mergeCell ref="H20:H22"/>
    <mergeCell ref="I20:I22"/>
    <mergeCell ref="J20:J22"/>
    <mergeCell ref="K20:K22"/>
    <mergeCell ref="L20:L22"/>
    <mergeCell ref="M20:M22"/>
    <mergeCell ref="N20:N22"/>
    <mergeCell ref="O20:O22"/>
    <mergeCell ref="P20:P22"/>
    <mergeCell ref="Q20:Q22"/>
    <mergeCell ref="R20:R22"/>
    <mergeCell ref="S20:S22"/>
    <mergeCell ref="M18:M19"/>
    <mergeCell ref="N18:N19"/>
    <mergeCell ref="O18:O19"/>
    <mergeCell ref="P18:P19"/>
    <mergeCell ref="Q18:Q19"/>
    <mergeCell ref="H18:H19"/>
    <mergeCell ref="I18:I19"/>
    <mergeCell ref="J18:J19"/>
    <mergeCell ref="K18:K19"/>
    <mergeCell ref="L18:L19"/>
    <mergeCell ref="A7:K8"/>
    <mergeCell ref="R23:R25"/>
    <mergeCell ref="S23:S25"/>
    <mergeCell ref="G26:G28"/>
    <mergeCell ref="H26:H28"/>
    <mergeCell ref="I26:I28"/>
    <mergeCell ref="J26:J28"/>
    <mergeCell ref="K26:K28"/>
    <mergeCell ref="L26:L28"/>
    <mergeCell ref="M26:M28"/>
    <mergeCell ref="N26:N28"/>
    <mergeCell ref="O26:O28"/>
    <mergeCell ref="P26:P28"/>
    <mergeCell ref="Q26:Q28"/>
    <mergeCell ref="R26:R28"/>
    <mergeCell ref="S26:S28"/>
    <mergeCell ref="M23:M25"/>
    <mergeCell ref="N23:N25"/>
    <mergeCell ref="O23:O25"/>
    <mergeCell ref="P23:P25"/>
    <mergeCell ref="Q23:Q25"/>
    <mergeCell ref="H23:H25"/>
    <mergeCell ref="I23:I25"/>
    <mergeCell ref="R18:R19"/>
    <mergeCell ref="G75:H75"/>
    <mergeCell ref="A76:A78"/>
    <mergeCell ref="B76:B78"/>
    <mergeCell ref="D76:D78"/>
    <mergeCell ref="E76:E78"/>
    <mergeCell ref="F29:F43"/>
    <mergeCell ref="B57:C57"/>
    <mergeCell ref="B50:C50"/>
    <mergeCell ref="G76:H78"/>
    <mergeCell ref="A29:A43"/>
    <mergeCell ref="B29:B43"/>
    <mergeCell ref="D29:D43"/>
    <mergeCell ref="E29:E43"/>
    <mergeCell ref="B60:C61"/>
    <mergeCell ref="G29:G44"/>
    <mergeCell ref="D60:D61"/>
    <mergeCell ref="E60:E61"/>
    <mergeCell ref="B58:C59"/>
    <mergeCell ref="G60:G61"/>
    <mergeCell ref="A64:A65"/>
    <mergeCell ref="B64:C65"/>
    <mergeCell ref="D64:D65"/>
    <mergeCell ref="E64:E65"/>
    <mergeCell ref="G64:G65"/>
    <mergeCell ref="H57:H67"/>
    <mergeCell ref="D66:D67"/>
    <mergeCell ref="E66:E67"/>
    <mergeCell ref="B66:C67"/>
    <mergeCell ref="A66:A67"/>
    <mergeCell ref="G66:G67"/>
    <mergeCell ref="E58:E59"/>
    <mergeCell ref="G58:G59"/>
    <mergeCell ref="A58:A59"/>
    <mergeCell ref="A60:A61"/>
    <mergeCell ref="B62:C63"/>
    <mergeCell ref="D62:D63"/>
    <mergeCell ref="E62:E63"/>
    <mergeCell ref="G62:G63"/>
    <mergeCell ref="A62:A63"/>
    <mergeCell ref="D58:D5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95DF"/>
  </sheetPr>
  <dimension ref="A2:Q2"/>
  <sheetViews>
    <sheetView tabSelected="1" workbookViewId="0" topLeftCell="A1">
      <selection activeCell="S18" sqref="S18"/>
    </sheetView>
  </sheetViews>
  <sheetFormatPr defaultColWidth="11.421875" defaultRowHeight="15"/>
  <cols>
    <col min="1" max="16384" width="11.421875" style="14" customWidth="1"/>
  </cols>
  <sheetData>
    <row r="1" ht="15.75" thickBot="1"/>
    <row r="2" spans="1:17" ht="30.75" customHeight="1" thickBot="1">
      <c r="A2" s="293" t="s">
        <v>112</v>
      </c>
      <c r="B2" s="294"/>
      <c r="C2" s="294"/>
      <c r="D2" s="294"/>
      <c r="E2" s="294"/>
      <c r="F2" s="294"/>
      <c r="G2" s="294"/>
      <c r="H2" s="294"/>
      <c r="I2" s="294"/>
      <c r="J2" s="294"/>
      <c r="K2" s="294"/>
      <c r="L2" s="294"/>
      <c r="M2" s="294"/>
      <c r="N2" s="294"/>
      <c r="O2" s="294"/>
      <c r="P2" s="294"/>
      <c r="Q2" s="295"/>
    </row>
  </sheetData>
  <mergeCells count="1">
    <mergeCell ref="A2:Q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3:Q34"/>
  <sheetViews>
    <sheetView workbookViewId="0" topLeftCell="A1">
      <selection activeCell="O14" sqref="O14"/>
    </sheetView>
  </sheetViews>
  <sheetFormatPr defaultColWidth="11.421875" defaultRowHeight="15"/>
  <cols>
    <col min="1" max="1" width="4.140625" style="0" bestFit="1" customWidth="1"/>
    <col min="2" max="2" width="23.8515625" style="0" customWidth="1"/>
    <col min="3" max="3" width="7.00390625" style="117" bestFit="1" customWidth="1"/>
    <col min="4" max="4" width="8.8515625" style="0" bestFit="1" customWidth="1"/>
    <col min="5" max="5" width="7.57421875" style="0" bestFit="1" customWidth="1"/>
    <col min="6" max="6" width="6.421875" style="0" bestFit="1" customWidth="1"/>
    <col min="7" max="7" width="6.8515625" style="0" bestFit="1" customWidth="1"/>
    <col min="8" max="8" width="6.421875" style="0" bestFit="1" customWidth="1"/>
    <col min="9" max="9" width="6.28125" style="0" bestFit="1" customWidth="1"/>
    <col min="10" max="10" width="8.8515625" style="0" bestFit="1" customWidth="1"/>
    <col min="11" max="11" width="12.140625" style="0" bestFit="1" customWidth="1"/>
    <col min="12" max="12" width="10.421875" style="0" customWidth="1"/>
    <col min="13" max="13" width="13.140625" style="0" bestFit="1" customWidth="1"/>
    <col min="14" max="14" width="11.57421875" style="0" bestFit="1" customWidth="1"/>
  </cols>
  <sheetData>
    <row r="1" ht="15"/>
    <row r="2" ht="15"/>
    <row r="3" spans="1:11" ht="15">
      <c r="A3" s="205"/>
      <c r="B3" s="205"/>
      <c r="C3" s="205"/>
      <c r="D3" s="205"/>
      <c r="E3" s="205"/>
      <c r="F3" s="205"/>
      <c r="G3" s="205"/>
      <c r="H3" s="205"/>
      <c r="I3" s="205"/>
      <c r="J3" s="205"/>
      <c r="K3" s="205"/>
    </row>
    <row r="4" spans="1:11" ht="15">
      <c r="A4" s="206"/>
      <c r="B4" s="206"/>
      <c r="C4" s="206"/>
      <c r="D4" s="206"/>
      <c r="E4" s="206"/>
      <c r="F4" s="206"/>
      <c r="G4" s="206"/>
      <c r="H4" s="206"/>
      <c r="I4" s="206"/>
      <c r="J4" s="206"/>
      <c r="K4" s="206"/>
    </row>
    <row r="5" ht="15"/>
    <row r="6" ht="15"/>
    <row r="7" spans="1:11" ht="15">
      <c r="A7" s="206"/>
      <c r="B7" s="206"/>
      <c r="C7" s="206"/>
      <c r="D7" s="206"/>
      <c r="E7" s="206"/>
      <c r="F7" s="206"/>
      <c r="G7" s="206"/>
      <c r="H7" s="206"/>
      <c r="I7" s="206"/>
      <c r="J7" s="206"/>
      <c r="K7" s="206"/>
    </row>
    <row r="8" spans="13:17" ht="15.75">
      <c r="M8" s="1"/>
      <c r="N8" s="1"/>
      <c r="O8" s="1"/>
      <c r="P8" s="1"/>
      <c r="Q8" s="1"/>
    </row>
    <row r="9" spans="1:17" ht="22.5" customHeight="1">
      <c r="A9" s="296" t="s">
        <v>132</v>
      </c>
      <c r="B9" s="296"/>
      <c r="C9" s="296"/>
      <c r="D9" s="296"/>
      <c r="E9" s="296"/>
      <c r="F9" s="296"/>
      <c r="G9" s="296"/>
      <c r="H9" s="296"/>
      <c r="I9" s="296"/>
      <c r="J9" s="296"/>
      <c r="K9" s="296"/>
      <c r="L9" s="296"/>
      <c r="M9" s="296"/>
      <c r="N9" s="297"/>
      <c r="Q9" s="1"/>
    </row>
    <row r="10" spans="1:17" ht="30" customHeight="1">
      <c r="A10" s="81" t="s">
        <v>121</v>
      </c>
      <c r="B10" s="81" t="s">
        <v>122</v>
      </c>
      <c r="C10" s="81" t="s">
        <v>40</v>
      </c>
      <c r="D10" s="81" t="s">
        <v>41</v>
      </c>
      <c r="E10" s="81" t="s">
        <v>42</v>
      </c>
      <c r="F10" s="81" t="s">
        <v>123</v>
      </c>
      <c r="G10" s="81" t="s">
        <v>124</v>
      </c>
      <c r="H10" s="81" t="s">
        <v>45</v>
      </c>
      <c r="I10" s="81" t="s">
        <v>125</v>
      </c>
      <c r="J10" s="81" t="s">
        <v>126</v>
      </c>
      <c r="K10" s="81" t="s">
        <v>127</v>
      </c>
      <c r="L10" s="81" t="s">
        <v>128</v>
      </c>
      <c r="M10" s="81" t="s">
        <v>129</v>
      </c>
      <c r="N10" s="81" t="s">
        <v>51</v>
      </c>
      <c r="P10" s="298" t="s">
        <v>134</v>
      </c>
      <c r="Q10" s="298"/>
    </row>
    <row r="11" spans="1:17" ht="15.75">
      <c r="A11" s="6">
        <v>1</v>
      </c>
      <c r="B11" s="4" t="s">
        <v>130</v>
      </c>
      <c r="C11" s="3"/>
      <c r="D11" s="4"/>
      <c r="E11" s="4"/>
      <c r="F11" s="4"/>
      <c r="G11" s="4"/>
      <c r="H11" s="4"/>
      <c r="I11" s="4"/>
      <c r="J11" s="4"/>
      <c r="K11" s="4"/>
      <c r="L11" s="4"/>
      <c r="M11" s="122"/>
      <c r="N11" s="122"/>
      <c r="O11" s="1"/>
      <c r="P11" s="123"/>
      <c r="Q11" s="123"/>
    </row>
    <row r="12" spans="1:17" ht="20.25" customHeight="1">
      <c r="A12" s="95">
        <v>2</v>
      </c>
      <c r="B12" s="127" t="s">
        <v>131</v>
      </c>
      <c r="C12" s="128"/>
      <c r="D12" s="127"/>
      <c r="E12" s="95">
        <v>1</v>
      </c>
      <c r="F12" s="95">
        <v>1</v>
      </c>
      <c r="G12" s="95"/>
      <c r="H12" s="127"/>
      <c r="I12" s="127"/>
      <c r="J12" s="127"/>
      <c r="K12" s="127"/>
      <c r="L12" s="127"/>
      <c r="M12" s="129"/>
      <c r="N12" s="129"/>
      <c r="O12" s="1"/>
      <c r="P12" s="1"/>
      <c r="Q12" s="1"/>
    </row>
    <row r="13" spans="1:17" ht="21" customHeight="1">
      <c r="A13" s="6">
        <v>3</v>
      </c>
      <c r="B13" s="4" t="s">
        <v>133</v>
      </c>
      <c r="C13" s="3"/>
      <c r="D13" s="4"/>
      <c r="E13" s="6"/>
      <c r="F13" s="6"/>
      <c r="G13" s="6"/>
      <c r="H13" s="4"/>
      <c r="I13" s="4"/>
      <c r="J13" s="4"/>
      <c r="K13" s="4"/>
      <c r="L13" s="4"/>
      <c r="M13" s="122"/>
      <c r="N13" s="122"/>
      <c r="O13" s="1"/>
      <c r="P13" s="1"/>
      <c r="Q13" s="1"/>
    </row>
    <row r="14" spans="13:17" ht="15.75">
      <c r="M14" s="1"/>
      <c r="N14" s="1"/>
      <c r="O14" s="1"/>
      <c r="P14" s="1"/>
      <c r="Q14" s="1"/>
    </row>
    <row r="15" spans="13:17" ht="15.75">
      <c r="M15" s="1"/>
      <c r="N15" s="1"/>
      <c r="O15" s="1"/>
      <c r="P15" s="1"/>
      <c r="Q15" s="1"/>
    </row>
    <row r="16" spans="13:17" ht="15.75">
      <c r="M16" s="1"/>
      <c r="N16" s="1"/>
      <c r="O16" s="1"/>
      <c r="P16" s="1"/>
      <c r="Q16" s="1"/>
    </row>
    <row r="17" spans="13:17" ht="15.75">
      <c r="M17" s="1"/>
      <c r="N17" s="1"/>
      <c r="O17" s="1"/>
      <c r="P17" s="1"/>
      <c r="Q17" s="1"/>
    </row>
    <row r="18" spans="13:17" ht="15.75">
      <c r="M18" s="1"/>
      <c r="N18" s="1"/>
      <c r="O18" s="1"/>
      <c r="P18" s="1"/>
      <c r="Q18" s="1"/>
    </row>
    <row r="19" spans="13:17" ht="15.75">
      <c r="M19" s="1"/>
      <c r="N19" s="1"/>
      <c r="O19" s="1"/>
      <c r="P19" s="1"/>
      <c r="Q19" s="1"/>
    </row>
    <row r="20" spans="13:17" ht="15.75">
      <c r="M20" s="1"/>
      <c r="N20" s="1"/>
      <c r="O20" s="1"/>
      <c r="P20" s="1"/>
      <c r="Q20" s="1"/>
    </row>
    <row r="21" spans="13:17" ht="15.75">
      <c r="M21" s="1"/>
      <c r="N21" s="1"/>
      <c r="O21" s="1"/>
      <c r="P21" s="1"/>
      <c r="Q21" s="1"/>
    </row>
    <row r="22" spans="13:17" ht="15.75">
      <c r="M22" s="1"/>
      <c r="N22" s="1"/>
      <c r="O22" s="1"/>
      <c r="P22" s="1"/>
      <c r="Q22" s="1"/>
    </row>
    <row r="23" spans="13:17" ht="15.75">
      <c r="M23" s="1"/>
      <c r="N23" s="1"/>
      <c r="O23" s="1"/>
      <c r="P23" s="1"/>
      <c r="Q23" s="1"/>
    </row>
    <row r="24" spans="13:17" ht="15.75">
      <c r="M24" s="1"/>
      <c r="N24" s="1"/>
      <c r="O24" s="1"/>
      <c r="P24" s="1"/>
      <c r="Q24" s="1"/>
    </row>
    <row r="25" spans="13:17" ht="15.75">
      <c r="M25" s="1"/>
      <c r="N25" s="1"/>
      <c r="O25" s="1"/>
      <c r="P25" s="1"/>
      <c r="Q25" s="1"/>
    </row>
    <row r="26" spans="13:17" ht="15.75">
      <c r="M26" s="1"/>
      <c r="N26" s="1"/>
      <c r="O26" s="1"/>
      <c r="P26" s="1"/>
      <c r="Q26" s="1"/>
    </row>
    <row r="27" spans="13:17" ht="15.75">
      <c r="M27" s="1"/>
      <c r="N27" s="1"/>
      <c r="O27" s="1"/>
      <c r="P27" s="1"/>
      <c r="Q27" s="1"/>
    </row>
    <row r="28" spans="13:17" ht="15.75">
      <c r="M28" s="1"/>
      <c r="N28" s="1"/>
      <c r="O28" s="1"/>
      <c r="P28" s="1"/>
      <c r="Q28" s="1"/>
    </row>
    <row r="29" spans="13:17" ht="15.75">
      <c r="M29" s="1"/>
      <c r="N29" s="1"/>
      <c r="O29" s="1"/>
      <c r="P29" s="1"/>
      <c r="Q29" s="1"/>
    </row>
    <row r="30" spans="13:17" ht="15.75">
      <c r="M30" s="1"/>
      <c r="N30" s="1"/>
      <c r="O30" s="1"/>
      <c r="P30" s="1"/>
      <c r="Q30" s="1"/>
    </row>
    <row r="31" spans="13:17" ht="15.75">
      <c r="M31" s="1"/>
      <c r="N31" s="1"/>
      <c r="O31" s="1"/>
      <c r="P31" s="1"/>
      <c r="Q31" s="1"/>
    </row>
    <row r="32" spans="13:17" ht="15.75">
      <c r="M32" s="1"/>
      <c r="N32" s="1"/>
      <c r="O32" s="1"/>
      <c r="P32" s="1"/>
      <c r="Q32" s="1"/>
    </row>
    <row r="34" spans="1:12" s="7" customFormat="1" ht="15">
      <c r="A34"/>
      <c r="B34"/>
      <c r="C34" s="117"/>
      <c r="D34"/>
      <c r="E34"/>
      <c r="F34"/>
      <c r="G34"/>
      <c r="H34"/>
      <c r="I34"/>
      <c r="J34"/>
      <c r="K34"/>
      <c r="L34"/>
    </row>
  </sheetData>
  <mergeCells count="5">
    <mergeCell ref="A3:K3"/>
    <mergeCell ref="A4:K4"/>
    <mergeCell ref="A7:K7"/>
    <mergeCell ref="A9:N9"/>
    <mergeCell ref="P10:Q10"/>
  </mergeCells>
  <printOptions/>
  <pageMargins left="0.2362204724409449" right="0.2362204724409449" top="0.7480314960629921" bottom="0.7480314960629921" header="0.31496062992125984" footer="0.31496062992125984"/>
  <pageSetup horizontalDpi="600" verticalDpi="600" orientation="landscape" paperSize="9" scale="83" r:id="rId2"/>
  <headerFooter>
    <oddFooter>&amp;L&amp;"+,Normal"&amp;9VIGENTE A PARTIR DE: SEPTIEMBRE DE 2018&amp;C&amp;"+,Normal"&amp;9&amp;P&amp;R&amp;"+,Normal"&amp;9SB_R_MPO_9.1.1_2018_01</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view="pageLayout" workbookViewId="0" topLeftCell="A7">
      <selection activeCell="G16" sqref="G16"/>
    </sheetView>
  </sheetViews>
  <sheetFormatPr defaultColWidth="11.421875" defaultRowHeight="15"/>
  <cols>
    <col min="1" max="1" width="9.8515625" style="0" customWidth="1"/>
    <col min="2" max="2" width="5.28125" style="0" customWidth="1"/>
    <col min="3" max="3" width="9.8515625" style="0" customWidth="1"/>
    <col min="4" max="4" width="11.28125" style="0" customWidth="1"/>
    <col min="5" max="6" width="9.8515625" style="0" customWidth="1"/>
    <col min="7" max="7" width="11.8515625" style="0" customWidth="1"/>
    <col min="8" max="8" width="4.8515625" style="0" customWidth="1"/>
    <col min="9" max="9" width="11.00390625" style="0" customWidth="1"/>
    <col min="10" max="10" width="11.8515625" style="0" customWidth="1"/>
    <col min="11" max="11" width="11.7109375" style="0" customWidth="1"/>
    <col min="12" max="14" width="9.8515625" style="0" customWidth="1"/>
  </cols>
  <sheetData>
    <row r="1" ht="15">
      <c r="A1" s="29" t="s">
        <v>64</v>
      </c>
    </row>
    <row r="2" spans="1:9" ht="36.75" customHeight="1">
      <c r="A2" s="310"/>
      <c r="B2" s="310"/>
      <c r="C2" s="310"/>
      <c r="D2" s="310"/>
      <c r="E2" s="310"/>
      <c r="F2" s="310"/>
      <c r="G2" s="310"/>
      <c r="H2" s="310"/>
      <c r="I2" s="310"/>
    </row>
    <row r="3" spans="1:8" ht="18" customHeight="1">
      <c r="A3" s="29" t="s">
        <v>65</v>
      </c>
      <c r="B3" s="30"/>
      <c r="C3" s="30"/>
      <c r="D3" s="30"/>
      <c r="E3" s="30"/>
      <c r="F3" s="30"/>
      <c r="G3" s="30"/>
      <c r="H3" s="30"/>
    </row>
    <row r="4" spans="1:8" ht="18" customHeight="1">
      <c r="A4" s="29"/>
      <c r="B4" s="30" t="s">
        <v>66</v>
      </c>
      <c r="C4" s="311" t="s">
        <v>67</v>
      </c>
      <c r="D4" s="311"/>
      <c r="E4" s="311"/>
      <c r="F4" s="30"/>
      <c r="G4" s="30"/>
      <c r="H4" s="30"/>
    </row>
    <row r="5" spans="1:8" ht="18" customHeight="1">
      <c r="A5" s="29"/>
      <c r="B5" s="30" t="s">
        <v>68</v>
      </c>
      <c r="C5" s="311" t="s">
        <v>69</v>
      </c>
      <c r="D5" s="311"/>
      <c r="E5" s="311"/>
      <c r="F5" s="30"/>
      <c r="G5" s="30"/>
      <c r="H5" s="30"/>
    </row>
    <row r="6" spans="1:8" ht="18" customHeight="1">
      <c r="A6" s="29"/>
      <c r="B6" s="30" t="s">
        <v>70</v>
      </c>
      <c r="C6" s="311" t="s">
        <v>71</v>
      </c>
      <c r="D6" s="311"/>
      <c r="E6" s="311"/>
      <c r="F6" s="30"/>
      <c r="G6" s="30"/>
      <c r="H6" s="30"/>
    </row>
    <row r="7" spans="1:8" ht="18" customHeight="1">
      <c r="A7" s="29"/>
      <c r="B7" s="30" t="s">
        <v>72</v>
      </c>
      <c r="C7" s="311" t="s">
        <v>73</v>
      </c>
      <c r="D7" s="311"/>
      <c r="E7" s="311"/>
      <c r="F7" s="30"/>
      <c r="G7" s="30"/>
      <c r="H7" s="30"/>
    </row>
    <row r="8" spans="1:8" ht="18" customHeight="1">
      <c r="A8" s="29"/>
      <c r="B8" s="30" t="s">
        <v>74</v>
      </c>
      <c r="C8" s="30" t="s">
        <v>75</v>
      </c>
      <c r="D8" s="30"/>
      <c r="E8" s="30"/>
      <c r="F8" s="30"/>
      <c r="G8" s="30"/>
      <c r="H8" s="30"/>
    </row>
    <row r="9" spans="1:8" ht="18" customHeight="1">
      <c r="A9" s="29"/>
      <c r="B9" s="30"/>
      <c r="C9" s="30"/>
      <c r="D9" s="30"/>
      <c r="E9" s="30"/>
      <c r="F9" s="30"/>
      <c r="G9" s="30"/>
      <c r="H9" s="30"/>
    </row>
    <row r="10" spans="1:8" ht="30" customHeight="1">
      <c r="A10" s="309" t="s">
        <v>76</v>
      </c>
      <c r="B10" s="309"/>
      <c r="C10" s="309"/>
      <c r="D10" s="31" t="s">
        <v>77</v>
      </c>
      <c r="E10" s="31" t="s">
        <v>78</v>
      </c>
      <c r="F10" s="31" t="s">
        <v>79</v>
      </c>
      <c r="G10" s="31" t="s">
        <v>80</v>
      </c>
      <c r="H10" s="30"/>
    </row>
    <row r="11" spans="1:8" ht="17.25">
      <c r="A11" s="302" t="s">
        <v>81</v>
      </c>
      <c r="B11" s="302"/>
      <c r="C11" s="302"/>
      <c r="D11" s="32">
        <v>0.9</v>
      </c>
      <c r="E11" s="33">
        <f>(D11-1)+1+1</f>
        <v>1.9</v>
      </c>
      <c r="F11" s="27" t="s">
        <v>82</v>
      </c>
      <c r="G11" s="5">
        <f>E11*E11</f>
        <v>3.61</v>
      </c>
      <c r="H11" s="34"/>
    </row>
    <row r="12" spans="1:9" ht="17.25">
      <c r="A12" s="302" t="s">
        <v>83</v>
      </c>
      <c r="B12" s="302"/>
      <c r="C12" s="302"/>
      <c r="D12" s="35">
        <f>1-D11</f>
        <v>0.09999999999999998</v>
      </c>
      <c r="E12" s="33">
        <f>D12</f>
        <v>0.09999999999999998</v>
      </c>
      <c r="F12" s="27" t="s">
        <v>84</v>
      </c>
      <c r="G12" s="5">
        <f>E12*E12</f>
        <v>0.009999999999999995</v>
      </c>
      <c r="H12" s="34"/>
      <c r="I12" s="36"/>
    </row>
    <row r="13" spans="1:8" ht="17.25" customHeight="1">
      <c r="A13" s="302" t="s">
        <v>85</v>
      </c>
      <c r="B13" s="302"/>
      <c r="C13" s="302"/>
      <c r="D13" s="35">
        <v>0.5</v>
      </c>
      <c r="E13" s="37">
        <v>0.5</v>
      </c>
      <c r="F13" s="27" t="s">
        <v>86</v>
      </c>
      <c r="G13" s="5">
        <v>0.5</v>
      </c>
      <c r="H13" s="34"/>
    </row>
    <row r="14" spans="1:8" ht="17.25" customHeight="1">
      <c r="A14" s="302" t="s">
        <v>87</v>
      </c>
      <c r="B14" s="302"/>
      <c r="C14" s="302"/>
      <c r="D14" s="35">
        <v>0.5</v>
      </c>
      <c r="E14" s="37">
        <v>0.5</v>
      </c>
      <c r="F14" s="27" t="s">
        <v>88</v>
      </c>
      <c r="G14" s="38">
        <v>0.5</v>
      </c>
      <c r="H14" s="34"/>
    </row>
    <row r="15" spans="1:8" ht="15.75">
      <c r="A15" s="303" t="s">
        <v>2</v>
      </c>
      <c r="B15" s="304"/>
      <c r="C15" s="304"/>
      <c r="D15" s="304"/>
      <c r="E15" s="305"/>
      <c r="F15" s="39" t="s">
        <v>89</v>
      </c>
      <c r="G15" s="40">
        <f>'EESU datos'!I12</f>
        <v>459</v>
      </c>
      <c r="H15" s="41"/>
    </row>
    <row r="16" spans="1:8" ht="15">
      <c r="A16" s="306"/>
      <c r="B16" s="306"/>
      <c r="C16" s="306"/>
      <c r="D16" s="306"/>
      <c r="E16" s="306"/>
      <c r="F16" s="306"/>
      <c r="G16" s="42"/>
      <c r="H16" s="42"/>
    </row>
    <row r="17" spans="1:8" ht="15">
      <c r="A17" s="43"/>
      <c r="B17" s="43"/>
      <c r="C17" s="43"/>
      <c r="D17" s="43"/>
      <c r="E17" s="43"/>
      <c r="F17" s="43"/>
      <c r="G17" s="42"/>
      <c r="H17" s="42"/>
    </row>
    <row r="18" spans="1:9" ht="15">
      <c r="A18" s="307" t="s">
        <v>90</v>
      </c>
      <c r="B18" s="307"/>
      <c r="C18" s="307"/>
      <c r="D18" s="307"/>
      <c r="E18" s="307"/>
      <c r="F18" s="307"/>
      <c r="G18" s="307"/>
      <c r="H18" s="307"/>
      <c r="I18" s="307"/>
    </row>
    <row r="19" spans="3:8" ht="18" customHeight="1">
      <c r="C19" s="44"/>
      <c r="D19" s="44"/>
      <c r="E19" s="44"/>
      <c r="F19" s="44"/>
      <c r="G19" s="44"/>
      <c r="H19" s="44"/>
    </row>
    <row r="20" spans="2:10" ht="15">
      <c r="B20" s="299" t="s">
        <v>91</v>
      </c>
      <c r="C20" s="44">
        <f>G11</f>
        <v>3.61</v>
      </c>
      <c r="D20" s="45">
        <f>+G15</f>
        <v>459</v>
      </c>
      <c r="E20" s="46">
        <f>E13</f>
        <v>0.5</v>
      </c>
      <c r="F20" s="46">
        <f>E14</f>
        <v>0.5</v>
      </c>
      <c r="G20" s="44"/>
      <c r="H20" s="308" t="s">
        <v>92</v>
      </c>
      <c r="I20" s="47">
        <f>+C20*D20*E20*F20</f>
        <v>414.2475</v>
      </c>
      <c r="J20" s="7"/>
    </row>
    <row r="21" spans="2:10" ht="15">
      <c r="B21" s="299"/>
      <c r="C21" s="48">
        <f>G12</f>
        <v>0.009999999999999995</v>
      </c>
      <c r="D21" s="49">
        <f>+D20-1</f>
        <v>458</v>
      </c>
      <c r="E21" s="48">
        <f>G11</f>
        <v>3.61</v>
      </c>
      <c r="F21" s="48">
        <f>G13</f>
        <v>0.5</v>
      </c>
      <c r="G21" s="48">
        <f>G14</f>
        <v>0.5</v>
      </c>
      <c r="H21" s="308"/>
      <c r="I21" s="50">
        <f>+C21*D21+(E21*F21*G21)</f>
        <v>5.482499999999997</v>
      </c>
      <c r="J21" s="7"/>
    </row>
    <row r="22" ht="15">
      <c r="A22" s="51"/>
    </row>
    <row r="23" spans="2:9" ht="15">
      <c r="B23" s="299" t="s">
        <v>91</v>
      </c>
      <c r="C23" s="299">
        <f>+I20/I21</f>
        <v>75.55813953488376</v>
      </c>
      <c r="I23" s="52">
        <f>D20*C20*E20*F20</f>
        <v>414.2475</v>
      </c>
    </row>
    <row r="24" spans="2:9" ht="15">
      <c r="B24" s="299"/>
      <c r="C24" s="299"/>
      <c r="I24">
        <f>(C21*D21)+((E21*F21)*G21)</f>
        <v>5.482499999999997</v>
      </c>
    </row>
    <row r="25" spans="2:9" ht="15">
      <c r="B25" s="53"/>
      <c r="C25" s="53"/>
      <c r="I25" s="54"/>
    </row>
    <row r="26" spans="2:5" ht="15">
      <c r="B26" s="299" t="s">
        <v>91</v>
      </c>
      <c r="C26" s="300">
        <f>+C23</f>
        <v>75.55813953488376</v>
      </c>
      <c r="D26" s="301" t="s">
        <v>93</v>
      </c>
      <c r="E26" s="301"/>
    </row>
    <row r="27" spans="2:9" ht="15">
      <c r="B27" s="299"/>
      <c r="C27" s="300"/>
      <c r="D27" s="301"/>
      <c r="E27" s="301"/>
      <c r="I27" s="55">
        <f>I23/I24</f>
        <v>75.55813953488376</v>
      </c>
    </row>
    <row r="28" ht="15">
      <c r="C28" s="51"/>
    </row>
    <row r="29" spans="1:2" ht="15">
      <c r="A29" s="56"/>
      <c r="B29" s="57"/>
    </row>
    <row r="30" spans="1:2" ht="15">
      <c r="A30" s="58"/>
      <c r="B30" s="58"/>
    </row>
    <row r="31" ht="15">
      <c r="C31" s="59"/>
    </row>
  </sheetData>
  <mergeCells count="20">
    <mergeCell ref="A10:C10"/>
    <mergeCell ref="A2:I2"/>
    <mergeCell ref="C4:E4"/>
    <mergeCell ref="C5:E5"/>
    <mergeCell ref="C6:E6"/>
    <mergeCell ref="C7:E7"/>
    <mergeCell ref="B26:B27"/>
    <mergeCell ref="C26:C27"/>
    <mergeCell ref="D26:E27"/>
    <mergeCell ref="A11:C11"/>
    <mergeCell ref="A12:C12"/>
    <mergeCell ref="A13:C13"/>
    <mergeCell ref="A14:C14"/>
    <mergeCell ref="A15:E15"/>
    <mergeCell ref="A16:F16"/>
    <mergeCell ref="A18:I18"/>
    <mergeCell ref="B20:B21"/>
    <mergeCell ref="H20:H21"/>
    <mergeCell ref="B23:B24"/>
    <mergeCell ref="C23:C24"/>
  </mergeCells>
  <printOptions/>
  <pageMargins left="0.7" right="0.7" top="0.75" bottom="0.75" header="0.3" footer="0.3"/>
  <pageSetup horizontalDpi="600" verticalDpi="600" orientation="portrait" r:id="rId2"/>
  <headerFooter>
    <oddFooter>&amp;L&amp;9VIGENTE A PARTIR DE: ENERO 2017&amp;C1&amp;R&amp;9SB_CMP_9.1_2017_01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americag</dc:creator>
  <cp:keywords/>
  <dc:description/>
  <cp:lastModifiedBy>America</cp:lastModifiedBy>
  <cp:lastPrinted>2019-05-29T16:38:13Z</cp:lastPrinted>
  <dcterms:created xsi:type="dcterms:W3CDTF">2017-04-03T18:55:01Z</dcterms:created>
  <dcterms:modified xsi:type="dcterms:W3CDTF">2019-10-08T14:11:09Z</dcterms:modified>
  <cp:category/>
  <cp:version/>
  <cp:contentType/>
  <cp:contentStatus/>
</cp:coreProperties>
</file>